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231"/>
  <workbookPr filterPrivacy="1" defaultThemeVersion="124226"/>
  <xr:revisionPtr revIDLastSave="0" documentId="13_ncr:1_{A314C92A-EB41-4592-A556-4824D23DC245}" xr6:coauthVersionLast="40" xr6:coauthVersionMax="40" xr10:uidLastSave="{00000000-0000-0000-0000-000000000000}"/>
  <bookViews>
    <workbookView xWindow="-110" yWindow="-110" windowWidth="19420" windowHeight="10420" tabRatio="775" xr2:uid="{00000000-000D-0000-FFFF-FFFF00000000}"/>
  </bookViews>
  <sheets>
    <sheet name="All_nutrient" sheetId="1" r:id="rId1"/>
    <sheet name="Moving 7 day ave" sheetId="2" r:id="rId2"/>
    <sheet name="Cu" sheetId="3" r:id="rId3"/>
    <sheet name="Mn" sheetId="4" r:id="rId4"/>
    <sheet name="Notes" sheetId="5" r:id="rId5"/>
    <sheet name="Q's" sheetId="9" r:id="rId6"/>
    <sheet name="Ca" sheetId="10" r:id="rId7"/>
    <sheet name="Mg" sheetId="11" r:id="rId8"/>
    <sheet name="K" sheetId="12" r:id="rId9"/>
    <sheet name="Na" sheetId="13" r:id="rId10"/>
    <sheet name="Diet Analysis" sheetId="14" r:id="rId11"/>
  </sheets>
  <calcPr calcId="181029"/>
</workbook>
</file>

<file path=xl/calcChain.xml><?xml version="1.0" encoding="utf-8"?>
<calcChain xmlns="http://schemas.openxmlformats.org/spreadsheetml/2006/main">
  <c r="A7" i="14" l="1"/>
  <c r="B7" i="14"/>
  <c r="C7" i="14" s="1"/>
  <c r="F7" i="14"/>
  <c r="G7" i="14" s="1"/>
  <c r="J7" i="14"/>
  <c r="K7" i="14" s="1"/>
  <c r="N7" i="14"/>
  <c r="P7" i="14" s="1"/>
  <c r="A8" i="14"/>
  <c r="B8" i="14"/>
  <c r="D8" i="14" s="1"/>
  <c r="F8" i="14"/>
  <c r="H8" i="14" s="1"/>
  <c r="J8" i="14"/>
  <c r="K8" i="14" s="1"/>
  <c r="N8" i="14"/>
  <c r="O8" i="14" s="1"/>
  <c r="P8" i="14"/>
  <c r="A9" i="14"/>
  <c r="B9" i="14"/>
  <c r="C9" i="14" s="1"/>
  <c r="F9" i="14"/>
  <c r="H9" i="14" s="1"/>
  <c r="J9" i="14"/>
  <c r="L9" i="14" s="1"/>
  <c r="N9" i="14"/>
  <c r="O9" i="14" s="1"/>
  <c r="A10" i="14"/>
  <c r="B10" i="14"/>
  <c r="C10" i="14" s="1"/>
  <c r="F10" i="14"/>
  <c r="G10" i="14" s="1"/>
  <c r="J10" i="14"/>
  <c r="L10" i="14" s="1"/>
  <c r="N10" i="14"/>
  <c r="P10" i="14" s="1"/>
  <c r="A11" i="14"/>
  <c r="B11" i="14"/>
  <c r="D11" i="14" s="1"/>
  <c r="F11" i="14"/>
  <c r="G11" i="14" s="1"/>
  <c r="J11" i="14"/>
  <c r="K11" i="14" s="1"/>
  <c r="N11" i="14"/>
  <c r="P11" i="14" s="1"/>
  <c r="A12" i="14"/>
  <c r="B12" i="14"/>
  <c r="D12" i="14" s="1"/>
  <c r="F12" i="14"/>
  <c r="H12" i="14" s="1"/>
  <c r="J12" i="14"/>
  <c r="K12" i="14" s="1"/>
  <c r="N12" i="14"/>
  <c r="O12" i="14" s="1"/>
  <c r="A13" i="14"/>
  <c r="B13" i="14"/>
  <c r="C13" i="14" s="1"/>
  <c r="F13" i="14"/>
  <c r="H13" i="14" s="1"/>
  <c r="J13" i="14"/>
  <c r="L13" i="14" s="1"/>
  <c r="N13" i="14"/>
  <c r="P13" i="14" s="1"/>
  <c r="A14" i="14"/>
  <c r="B14" i="14"/>
  <c r="D14" i="14" s="1"/>
  <c r="F14" i="14"/>
  <c r="G14" i="14" s="1"/>
  <c r="J14" i="14"/>
  <c r="L14" i="14" s="1"/>
  <c r="N14" i="14"/>
  <c r="P14" i="14" s="1"/>
  <c r="A15" i="14"/>
  <c r="B15" i="14"/>
  <c r="D15" i="14" s="1"/>
  <c r="F15" i="14"/>
  <c r="G15" i="14" s="1"/>
  <c r="J15" i="14"/>
  <c r="L15" i="14" s="1"/>
  <c r="N15" i="14"/>
  <c r="P15" i="14" s="1"/>
  <c r="A16" i="14"/>
  <c r="B16" i="14"/>
  <c r="D16" i="14" s="1"/>
  <c r="F16" i="14"/>
  <c r="H16" i="14" s="1"/>
  <c r="J16" i="14"/>
  <c r="L16" i="14" s="1"/>
  <c r="N16" i="14"/>
  <c r="O16" i="14" s="1"/>
  <c r="A17" i="14"/>
  <c r="B17" i="14"/>
  <c r="C17" i="14" s="1"/>
  <c r="F17" i="14"/>
  <c r="H17" i="14" s="1"/>
  <c r="J17" i="14"/>
  <c r="L17" i="14" s="1"/>
  <c r="N17" i="14"/>
  <c r="O17" i="14" s="1"/>
  <c r="A18" i="14"/>
  <c r="B18" i="14"/>
  <c r="C18" i="14" s="1"/>
  <c r="F18" i="14"/>
  <c r="G18" i="14" s="1"/>
  <c r="J18" i="14"/>
  <c r="L18" i="14" s="1"/>
  <c r="N18" i="14"/>
  <c r="P18" i="14" s="1"/>
  <c r="A19" i="14"/>
  <c r="B19" i="14"/>
  <c r="D19" i="14" s="1"/>
  <c r="F19" i="14"/>
  <c r="G19" i="14" s="1"/>
  <c r="J19" i="14"/>
  <c r="K19" i="14" s="1"/>
  <c r="L19" i="14"/>
  <c r="N19" i="14"/>
  <c r="P19" i="14" s="1"/>
  <c r="A20" i="14"/>
  <c r="B20" i="14"/>
  <c r="D20" i="14" s="1"/>
  <c r="F20" i="14"/>
  <c r="H20" i="14" s="1"/>
  <c r="J20" i="14"/>
  <c r="K20" i="14" s="1"/>
  <c r="L20" i="14"/>
  <c r="N20" i="14"/>
  <c r="O20" i="14" s="1"/>
  <c r="A21" i="14"/>
  <c r="B21" i="14"/>
  <c r="C21" i="14" s="1"/>
  <c r="D21" i="14"/>
  <c r="F21" i="14"/>
  <c r="H21" i="14" s="1"/>
  <c r="J21" i="14"/>
  <c r="L21" i="14" s="1"/>
  <c r="N21" i="14"/>
  <c r="O21" i="14" s="1"/>
  <c r="A22" i="14"/>
  <c r="B22" i="14"/>
  <c r="C22" i="14" s="1"/>
  <c r="F22" i="14"/>
  <c r="G22" i="14" s="1"/>
  <c r="J22" i="14"/>
  <c r="L22" i="14" s="1"/>
  <c r="N22" i="14"/>
  <c r="P22" i="14" s="1"/>
  <c r="A23" i="14"/>
  <c r="B23" i="14"/>
  <c r="D23" i="14" s="1"/>
  <c r="F23" i="14"/>
  <c r="G23" i="14" s="1"/>
  <c r="J23" i="14"/>
  <c r="L23" i="14" s="1"/>
  <c r="N23" i="14"/>
  <c r="P23" i="14" s="1"/>
  <c r="A24" i="14"/>
  <c r="B24" i="14"/>
  <c r="D24" i="14" s="1"/>
  <c r="F24" i="14"/>
  <c r="H24" i="14" s="1"/>
  <c r="J24" i="14"/>
  <c r="K24" i="14" s="1"/>
  <c r="N24" i="14"/>
  <c r="O24" i="14" s="1"/>
  <c r="A25" i="14"/>
  <c r="B25" i="14"/>
  <c r="C25" i="14" s="1"/>
  <c r="F25" i="14"/>
  <c r="H25" i="14" s="1"/>
  <c r="J25" i="14"/>
  <c r="L25" i="14" s="1"/>
  <c r="N25" i="14"/>
  <c r="O25" i="14" s="1"/>
  <c r="A26" i="14"/>
  <c r="B26" i="14"/>
  <c r="C26" i="14" s="1"/>
  <c r="F26" i="14"/>
  <c r="G26" i="14" s="1"/>
  <c r="J26" i="14"/>
  <c r="L26" i="14" s="1"/>
  <c r="N26" i="14"/>
  <c r="P26" i="14" s="1"/>
  <c r="A27" i="14"/>
  <c r="B27" i="14"/>
  <c r="D27" i="14" s="1"/>
  <c r="F27" i="14"/>
  <c r="G27" i="14" s="1"/>
  <c r="J27" i="14"/>
  <c r="K27" i="14" s="1"/>
  <c r="L27" i="14"/>
  <c r="N27" i="14"/>
  <c r="P27" i="14" s="1"/>
  <c r="A28" i="14"/>
  <c r="B28" i="14"/>
  <c r="D28" i="14" s="1"/>
  <c r="F28" i="14"/>
  <c r="H28" i="14" s="1"/>
  <c r="J28" i="14"/>
  <c r="K28" i="14" s="1"/>
  <c r="L28" i="14"/>
  <c r="N28" i="14"/>
  <c r="O28" i="14" s="1"/>
  <c r="A29" i="14"/>
  <c r="B29" i="14"/>
  <c r="C29" i="14" s="1"/>
  <c r="D29" i="14"/>
  <c r="F29" i="14"/>
  <c r="H29" i="14" s="1"/>
  <c r="J29" i="14"/>
  <c r="L29" i="14" s="1"/>
  <c r="N29" i="14"/>
  <c r="O29" i="14" s="1"/>
  <c r="A30" i="14"/>
  <c r="B30" i="14"/>
  <c r="C30" i="14" s="1"/>
  <c r="F30" i="14"/>
  <c r="G30" i="14" s="1"/>
  <c r="J30" i="14"/>
  <c r="L30" i="14" s="1"/>
  <c r="N30" i="14"/>
  <c r="P30" i="14" s="1"/>
  <c r="A31" i="14"/>
  <c r="B31" i="14"/>
  <c r="D31" i="14" s="1"/>
  <c r="F31" i="14"/>
  <c r="G31" i="14" s="1"/>
  <c r="J31" i="14"/>
  <c r="L31" i="14" s="1"/>
  <c r="N31" i="14"/>
  <c r="P31" i="14" s="1"/>
  <c r="A32" i="14"/>
  <c r="B32" i="14"/>
  <c r="D32" i="14" s="1"/>
  <c r="F32" i="14"/>
  <c r="H32" i="14" s="1"/>
  <c r="J32" i="14"/>
  <c r="K32" i="14" s="1"/>
  <c r="N32" i="14"/>
  <c r="O32" i="14" s="1"/>
  <c r="A33" i="14"/>
  <c r="B33" i="14"/>
  <c r="C33" i="14" s="1"/>
  <c r="F33" i="14"/>
  <c r="H33" i="14" s="1"/>
  <c r="J33" i="14"/>
  <c r="L33" i="14" s="1"/>
  <c r="N33" i="14"/>
  <c r="O33" i="14" s="1"/>
  <c r="A34" i="14"/>
  <c r="B34" i="14"/>
  <c r="C34" i="14" s="1"/>
  <c r="F34" i="14"/>
  <c r="G34" i="14" s="1"/>
  <c r="J34" i="14"/>
  <c r="L34" i="14" s="1"/>
  <c r="N34" i="14"/>
  <c r="P34" i="14" s="1"/>
  <c r="A35" i="14"/>
  <c r="B35" i="14"/>
  <c r="D35" i="14" s="1"/>
  <c r="F35" i="14"/>
  <c r="G35" i="14" s="1"/>
  <c r="J35" i="14"/>
  <c r="K35" i="14" s="1"/>
  <c r="N35" i="14"/>
  <c r="P35" i="14" s="1"/>
  <c r="N6" i="14"/>
  <c r="P6" i="14" s="1"/>
  <c r="J6" i="14"/>
  <c r="L6" i="14" s="1"/>
  <c r="F6" i="14"/>
  <c r="B6" i="14"/>
  <c r="A6" i="14"/>
  <c r="A5" i="13"/>
  <c r="B5" i="13"/>
  <c r="A6" i="13"/>
  <c r="B6" i="13"/>
  <c r="A7" i="13"/>
  <c r="B7" i="13"/>
  <c r="A8" i="13"/>
  <c r="B8" i="13"/>
  <c r="A9" i="13"/>
  <c r="B9" i="13"/>
  <c r="A10" i="13"/>
  <c r="B10" i="13"/>
  <c r="A11" i="13"/>
  <c r="B11" i="13"/>
  <c r="A12" i="13"/>
  <c r="B12" i="13"/>
  <c r="A13" i="13"/>
  <c r="B13" i="13"/>
  <c r="A14" i="13"/>
  <c r="B14" i="13"/>
  <c r="A15" i="13"/>
  <c r="B15" i="13"/>
  <c r="A16" i="13"/>
  <c r="B16" i="13"/>
  <c r="A17" i="13"/>
  <c r="B17" i="13"/>
  <c r="A18" i="13"/>
  <c r="B18" i="13"/>
  <c r="A19" i="13"/>
  <c r="B19" i="13"/>
  <c r="A20" i="13"/>
  <c r="B20" i="13"/>
  <c r="A21" i="13"/>
  <c r="B21" i="13"/>
  <c r="A22" i="13"/>
  <c r="B22" i="13"/>
  <c r="A23" i="13"/>
  <c r="B23" i="13"/>
  <c r="A24" i="13"/>
  <c r="B24" i="13"/>
  <c r="A25" i="13"/>
  <c r="B25" i="13"/>
  <c r="A26" i="13"/>
  <c r="B26" i="13"/>
  <c r="A27" i="13"/>
  <c r="B27" i="13"/>
  <c r="A28" i="13"/>
  <c r="B28" i="13"/>
  <c r="A29" i="13"/>
  <c r="B29" i="13"/>
  <c r="A30" i="13"/>
  <c r="B30" i="13"/>
  <c r="A31" i="13"/>
  <c r="B31" i="13"/>
  <c r="A32" i="13"/>
  <c r="B32" i="13"/>
  <c r="A33" i="13"/>
  <c r="B33" i="13"/>
  <c r="B4" i="13"/>
  <c r="A5" i="12"/>
  <c r="B5" i="12"/>
  <c r="A6" i="12"/>
  <c r="B6" i="12"/>
  <c r="A7" i="12"/>
  <c r="B7" i="12"/>
  <c r="A8" i="12"/>
  <c r="B8" i="12"/>
  <c r="A9" i="12"/>
  <c r="B9" i="12"/>
  <c r="A10" i="12"/>
  <c r="B10" i="12"/>
  <c r="A11" i="12"/>
  <c r="B11" i="12"/>
  <c r="A12" i="12"/>
  <c r="B12" i="12"/>
  <c r="A13" i="12"/>
  <c r="B13" i="12"/>
  <c r="A14" i="12"/>
  <c r="B14" i="12"/>
  <c r="A15" i="12"/>
  <c r="B15" i="12"/>
  <c r="A16" i="12"/>
  <c r="B16" i="12"/>
  <c r="A17" i="12"/>
  <c r="B17" i="12"/>
  <c r="A18" i="12"/>
  <c r="B18" i="12"/>
  <c r="A19" i="12"/>
  <c r="B19" i="12"/>
  <c r="A20" i="12"/>
  <c r="B20" i="12"/>
  <c r="A21" i="12"/>
  <c r="B21" i="12"/>
  <c r="A22" i="12"/>
  <c r="B22" i="12"/>
  <c r="A23" i="12"/>
  <c r="B23" i="12"/>
  <c r="A24" i="12"/>
  <c r="B24" i="12"/>
  <c r="A25" i="12"/>
  <c r="B25" i="12"/>
  <c r="A26" i="12"/>
  <c r="B26" i="12"/>
  <c r="A27" i="12"/>
  <c r="B27" i="12"/>
  <c r="A28" i="12"/>
  <c r="B28" i="12"/>
  <c r="A29" i="12"/>
  <c r="B29" i="12"/>
  <c r="A30" i="12"/>
  <c r="B30" i="12"/>
  <c r="A31" i="12"/>
  <c r="B31" i="12"/>
  <c r="A32" i="12"/>
  <c r="B32" i="12"/>
  <c r="A33" i="12"/>
  <c r="B33" i="12"/>
  <c r="B4" i="12"/>
  <c r="A4" i="13"/>
  <c r="A4" i="12"/>
  <c r="A5" i="11"/>
  <c r="B5" i="11"/>
  <c r="A6" i="11"/>
  <c r="B6" i="11"/>
  <c r="A7" i="11"/>
  <c r="B7" i="11"/>
  <c r="A8" i="11"/>
  <c r="B8" i="11"/>
  <c r="A9" i="11"/>
  <c r="B9" i="11"/>
  <c r="A10" i="11"/>
  <c r="B10" i="11"/>
  <c r="A11" i="11"/>
  <c r="B11" i="11"/>
  <c r="A12" i="11"/>
  <c r="B12" i="11"/>
  <c r="A13" i="11"/>
  <c r="B13" i="11"/>
  <c r="A14" i="11"/>
  <c r="B14" i="11"/>
  <c r="A15" i="11"/>
  <c r="B15" i="11"/>
  <c r="A16" i="11"/>
  <c r="B16" i="11"/>
  <c r="A17" i="11"/>
  <c r="B17" i="11"/>
  <c r="A18" i="11"/>
  <c r="B18" i="11"/>
  <c r="A19" i="11"/>
  <c r="B19" i="11"/>
  <c r="A20" i="11"/>
  <c r="B20" i="11"/>
  <c r="A21" i="11"/>
  <c r="B21" i="11"/>
  <c r="A22" i="11"/>
  <c r="B22" i="11"/>
  <c r="A23" i="11"/>
  <c r="B23" i="11"/>
  <c r="A24" i="11"/>
  <c r="B24" i="11"/>
  <c r="A25" i="11"/>
  <c r="B25" i="11"/>
  <c r="A26" i="11"/>
  <c r="B26" i="11"/>
  <c r="A27" i="11"/>
  <c r="B27" i="11"/>
  <c r="A28" i="11"/>
  <c r="B28" i="11"/>
  <c r="A29" i="11"/>
  <c r="B29" i="11"/>
  <c r="A30" i="11"/>
  <c r="B30" i="11"/>
  <c r="A31" i="11"/>
  <c r="B31" i="11"/>
  <c r="A32" i="11"/>
  <c r="B32" i="11"/>
  <c r="A33" i="11"/>
  <c r="B33" i="11"/>
  <c r="B4" i="11"/>
  <c r="A4" i="11"/>
  <c r="A5" i="10"/>
  <c r="B5" i="10"/>
  <c r="A6" i="10"/>
  <c r="B6" i="10"/>
  <c r="A7" i="10"/>
  <c r="B7" i="10"/>
  <c r="A8" i="10"/>
  <c r="B8" i="10"/>
  <c r="A9" i="10"/>
  <c r="B9" i="10"/>
  <c r="A10" i="10"/>
  <c r="B10" i="10"/>
  <c r="A11" i="10"/>
  <c r="B11" i="10"/>
  <c r="A12" i="10"/>
  <c r="B12" i="10"/>
  <c r="A13" i="10"/>
  <c r="B13" i="10"/>
  <c r="A14" i="10"/>
  <c r="B14" i="10"/>
  <c r="A15" i="10"/>
  <c r="B15" i="10"/>
  <c r="A16" i="10"/>
  <c r="B16" i="10"/>
  <c r="A17" i="10"/>
  <c r="B17" i="10"/>
  <c r="A18" i="10"/>
  <c r="B18" i="10"/>
  <c r="A19" i="10"/>
  <c r="B19" i="10"/>
  <c r="A20" i="10"/>
  <c r="B20" i="10"/>
  <c r="A21" i="10"/>
  <c r="B21" i="10"/>
  <c r="A22" i="10"/>
  <c r="B22" i="10"/>
  <c r="A23" i="10"/>
  <c r="B23" i="10"/>
  <c r="A24" i="10"/>
  <c r="B24" i="10"/>
  <c r="A25" i="10"/>
  <c r="B25" i="10"/>
  <c r="A26" i="10"/>
  <c r="B26" i="10"/>
  <c r="A27" i="10"/>
  <c r="B27" i="10"/>
  <c r="A28" i="10"/>
  <c r="B28" i="10"/>
  <c r="A29" i="10"/>
  <c r="B29" i="10"/>
  <c r="A30" i="10"/>
  <c r="B30" i="10"/>
  <c r="A31" i="10"/>
  <c r="B31" i="10"/>
  <c r="A32" i="10"/>
  <c r="B32" i="10"/>
  <c r="A33" i="10"/>
  <c r="B33" i="10"/>
  <c r="B4" i="10"/>
  <c r="A4" i="10"/>
  <c r="AQ33" i="2"/>
  <c r="AP33" i="2"/>
  <c r="AO33" i="2"/>
  <c r="AN33" i="2"/>
  <c r="AM33" i="2"/>
  <c r="AL33" i="2"/>
  <c r="AK33" i="2"/>
  <c r="AJ33" i="2"/>
  <c r="AI33" i="2"/>
  <c r="AH33" i="2"/>
  <c r="AG33" i="2"/>
  <c r="AF33" i="2"/>
  <c r="AE33" i="2"/>
  <c r="AD33" i="2"/>
  <c r="AC33" i="2"/>
  <c r="AB33" i="2"/>
  <c r="AA33" i="2"/>
  <c r="Z33" i="2"/>
  <c r="Y33" i="2"/>
  <c r="X33" i="2"/>
  <c r="W33" i="2"/>
  <c r="V33" i="2"/>
  <c r="U33" i="2"/>
  <c r="T33" i="2"/>
  <c r="S33" i="2"/>
  <c r="R33" i="2"/>
  <c r="Q33" i="2"/>
  <c r="P33" i="2"/>
  <c r="O33" i="2"/>
  <c r="N33" i="2"/>
  <c r="M33" i="2"/>
  <c r="L33" i="2"/>
  <c r="K33" i="2"/>
  <c r="J33" i="2"/>
  <c r="I33" i="2"/>
  <c r="H33" i="2"/>
  <c r="G33" i="2"/>
  <c r="F33" i="2"/>
  <c r="D33" i="2"/>
  <c r="C33" i="2"/>
  <c r="B33" i="2"/>
  <c r="A33" i="2"/>
  <c r="AQ32" i="2"/>
  <c r="AP32" i="2"/>
  <c r="AO32" i="2"/>
  <c r="AN32" i="2"/>
  <c r="AM32" i="2"/>
  <c r="AL32" i="2"/>
  <c r="AK32" i="2"/>
  <c r="AJ32" i="2"/>
  <c r="AI32" i="2"/>
  <c r="AH32" i="2"/>
  <c r="AG32" i="2"/>
  <c r="AF32" i="2"/>
  <c r="AE32" i="2"/>
  <c r="AD32" i="2"/>
  <c r="AC32" i="2"/>
  <c r="AB32" i="2"/>
  <c r="AA32" i="2"/>
  <c r="Z32" i="2"/>
  <c r="Y32" i="2"/>
  <c r="X32" i="2"/>
  <c r="W32" i="2"/>
  <c r="V32" i="2"/>
  <c r="U32" i="2"/>
  <c r="T32" i="2"/>
  <c r="S32" i="2"/>
  <c r="R32" i="2"/>
  <c r="Q32" i="2"/>
  <c r="P32" i="2"/>
  <c r="O32" i="2"/>
  <c r="N32" i="2"/>
  <c r="M32" i="2"/>
  <c r="L32" i="2"/>
  <c r="K32" i="2"/>
  <c r="J32" i="2"/>
  <c r="I32" i="2"/>
  <c r="H32" i="2"/>
  <c r="G32" i="2"/>
  <c r="F32" i="2"/>
  <c r="D32" i="2"/>
  <c r="C32" i="2"/>
  <c r="B32" i="2"/>
  <c r="A32" i="2"/>
  <c r="AQ31" i="2"/>
  <c r="AP31" i="2"/>
  <c r="AO31" i="2"/>
  <c r="AN31" i="2"/>
  <c r="AM31" i="2"/>
  <c r="AL31" i="2"/>
  <c r="AK31" i="2"/>
  <c r="AJ31" i="2"/>
  <c r="AI31" i="2"/>
  <c r="AH31" i="2"/>
  <c r="AG31" i="2"/>
  <c r="AF31" i="2"/>
  <c r="AE31" i="2"/>
  <c r="AD31" i="2"/>
  <c r="AC31" i="2"/>
  <c r="AB31" i="2"/>
  <c r="AA31" i="2"/>
  <c r="Z31" i="2"/>
  <c r="Y31" i="2"/>
  <c r="X31" i="2"/>
  <c r="W31" i="2"/>
  <c r="V31" i="2"/>
  <c r="U31" i="2"/>
  <c r="T31" i="2"/>
  <c r="S31" i="2"/>
  <c r="R31" i="2"/>
  <c r="Q31" i="2"/>
  <c r="P31" i="2"/>
  <c r="O31" i="2"/>
  <c r="N31" i="2"/>
  <c r="M31" i="2"/>
  <c r="L31" i="2"/>
  <c r="K31" i="2"/>
  <c r="J31" i="2"/>
  <c r="I31" i="2"/>
  <c r="H31" i="2"/>
  <c r="G31" i="2"/>
  <c r="F31" i="2"/>
  <c r="D31" i="2"/>
  <c r="C31" i="2"/>
  <c r="B31" i="2"/>
  <c r="A31" i="2"/>
  <c r="AQ30" i="2"/>
  <c r="AP30" i="2"/>
  <c r="AO30" i="2"/>
  <c r="AN30" i="2"/>
  <c r="AM30" i="2"/>
  <c r="AL30" i="2"/>
  <c r="AK30" i="2"/>
  <c r="AJ30" i="2"/>
  <c r="AI30" i="2"/>
  <c r="AH30" i="2"/>
  <c r="AG30" i="2"/>
  <c r="AF30" i="2"/>
  <c r="AE30" i="2"/>
  <c r="AD30" i="2"/>
  <c r="AC30" i="2"/>
  <c r="AB30" i="2"/>
  <c r="AA30" i="2"/>
  <c r="Z30" i="2"/>
  <c r="Y30" i="2"/>
  <c r="X30" i="2"/>
  <c r="W30" i="2"/>
  <c r="V30" i="2"/>
  <c r="U30" i="2"/>
  <c r="T30" i="2"/>
  <c r="S30" i="2"/>
  <c r="R30" i="2"/>
  <c r="Q30" i="2"/>
  <c r="P30" i="2"/>
  <c r="O30" i="2"/>
  <c r="N30" i="2"/>
  <c r="M30" i="2"/>
  <c r="L30" i="2"/>
  <c r="K30" i="2"/>
  <c r="J30" i="2"/>
  <c r="I30" i="2"/>
  <c r="H30" i="2"/>
  <c r="G30" i="2"/>
  <c r="F30" i="2"/>
  <c r="D30" i="2"/>
  <c r="C30" i="2"/>
  <c r="B30" i="2"/>
  <c r="A30" i="2"/>
  <c r="AQ29" i="2"/>
  <c r="AP29" i="2"/>
  <c r="AO29" i="2"/>
  <c r="AN29" i="2"/>
  <c r="AM29" i="2"/>
  <c r="AL29" i="2"/>
  <c r="AK29" i="2"/>
  <c r="AJ29" i="2"/>
  <c r="AI29" i="2"/>
  <c r="AH29" i="2"/>
  <c r="AG29" i="2"/>
  <c r="AF29" i="2"/>
  <c r="AE29" i="2"/>
  <c r="AD29" i="2"/>
  <c r="AC29" i="2"/>
  <c r="AB29" i="2"/>
  <c r="AA29" i="2"/>
  <c r="Z29" i="2"/>
  <c r="Y29" i="2"/>
  <c r="X29" i="2"/>
  <c r="W29" i="2"/>
  <c r="V29" i="2"/>
  <c r="U29" i="2"/>
  <c r="T29" i="2"/>
  <c r="S29" i="2"/>
  <c r="R29" i="2"/>
  <c r="Q29" i="2"/>
  <c r="P29" i="2"/>
  <c r="O29" i="2"/>
  <c r="N29" i="2"/>
  <c r="M29" i="2"/>
  <c r="L29" i="2"/>
  <c r="K29" i="2"/>
  <c r="J29" i="2"/>
  <c r="I29" i="2"/>
  <c r="H29" i="2"/>
  <c r="G29" i="2"/>
  <c r="F29" i="2"/>
  <c r="D29" i="2"/>
  <c r="C29" i="2"/>
  <c r="B29" i="2"/>
  <c r="A29" i="2"/>
  <c r="AQ28" i="2"/>
  <c r="AP28" i="2"/>
  <c r="AO28" i="2"/>
  <c r="AN28" i="2"/>
  <c r="AM28" i="2"/>
  <c r="AL28" i="2"/>
  <c r="AK28" i="2"/>
  <c r="AJ28" i="2"/>
  <c r="AI28" i="2"/>
  <c r="AH28" i="2"/>
  <c r="AG28" i="2"/>
  <c r="AF28" i="2"/>
  <c r="AE28" i="2"/>
  <c r="AD28" i="2"/>
  <c r="AC28" i="2"/>
  <c r="AB28" i="2"/>
  <c r="AA28" i="2"/>
  <c r="Z28" i="2"/>
  <c r="Y28" i="2"/>
  <c r="X28" i="2"/>
  <c r="W28" i="2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D28" i="2"/>
  <c r="C28" i="2"/>
  <c r="B28" i="2"/>
  <c r="A28" i="2"/>
  <c r="AQ27" i="2"/>
  <c r="AP27" i="2"/>
  <c r="AO27" i="2"/>
  <c r="AN27" i="2"/>
  <c r="AM27" i="2"/>
  <c r="AL27" i="2"/>
  <c r="AK27" i="2"/>
  <c r="AJ27" i="2"/>
  <c r="AI27" i="2"/>
  <c r="AH27" i="2"/>
  <c r="AG27" i="2"/>
  <c r="AF27" i="2"/>
  <c r="AE27" i="2"/>
  <c r="AD27" i="2"/>
  <c r="AC27" i="2"/>
  <c r="AB27" i="2"/>
  <c r="AA27" i="2"/>
  <c r="Z27" i="2"/>
  <c r="Y27" i="2"/>
  <c r="X27" i="2"/>
  <c r="W27" i="2"/>
  <c r="V27" i="2"/>
  <c r="U27" i="2"/>
  <c r="T27" i="2"/>
  <c r="S27" i="2"/>
  <c r="R27" i="2"/>
  <c r="Q27" i="2"/>
  <c r="P27" i="2"/>
  <c r="O27" i="2"/>
  <c r="N27" i="2"/>
  <c r="M27" i="2"/>
  <c r="L27" i="2"/>
  <c r="K27" i="2"/>
  <c r="J27" i="2"/>
  <c r="I27" i="2"/>
  <c r="H27" i="2"/>
  <c r="G27" i="2"/>
  <c r="F27" i="2"/>
  <c r="D27" i="2"/>
  <c r="C27" i="2"/>
  <c r="B27" i="2"/>
  <c r="A27" i="2"/>
  <c r="AQ26" i="2"/>
  <c r="AP26" i="2"/>
  <c r="AO26" i="2"/>
  <c r="AN26" i="2"/>
  <c r="AM26" i="2"/>
  <c r="AL26" i="2"/>
  <c r="AK26" i="2"/>
  <c r="AJ26" i="2"/>
  <c r="AI26" i="2"/>
  <c r="AH26" i="2"/>
  <c r="AG26" i="2"/>
  <c r="AF26" i="2"/>
  <c r="AE26" i="2"/>
  <c r="AD26" i="2"/>
  <c r="AC26" i="2"/>
  <c r="AB26" i="2"/>
  <c r="AA26" i="2"/>
  <c r="Z26" i="2"/>
  <c r="Y26" i="2"/>
  <c r="X26" i="2"/>
  <c r="W26" i="2"/>
  <c r="V26" i="2"/>
  <c r="U26" i="2"/>
  <c r="T26" i="2"/>
  <c r="S26" i="2"/>
  <c r="R26" i="2"/>
  <c r="Q26" i="2"/>
  <c r="P26" i="2"/>
  <c r="O26" i="2"/>
  <c r="N26" i="2"/>
  <c r="M26" i="2"/>
  <c r="L26" i="2"/>
  <c r="K26" i="2"/>
  <c r="J26" i="2"/>
  <c r="I26" i="2"/>
  <c r="H26" i="2"/>
  <c r="G26" i="2"/>
  <c r="F26" i="2"/>
  <c r="D26" i="2"/>
  <c r="C26" i="2"/>
  <c r="B26" i="2"/>
  <c r="A26" i="2"/>
  <c r="AQ25" i="2"/>
  <c r="AP25" i="2"/>
  <c r="AO25" i="2"/>
  <c r="AN25" i="2"/>
  <c r="AM25" i="2"/>
  <c r="AL25" i="2"/>
  <c r="AK25" i="2"/>
  <c r="AJ25" i="2"/>
  <c r="AI25" i="2"/>
  <c r="AH25" i="2"/>
  <c r="AG25" i="2"/>
  <c r="AF25" i="2"/>
  <c r="AE25" i="2"/>
  <c r="AD25" i="2"/>
  <c r="AC25" i="2"/>
  <c r="AB25" i="2"/>
  <c r="AA25" i="2"/>
  <c r="Z25" i="2"/>
  <c r="Y25" i="2"/>
  <c r="X25" i="2"/>
  <c r="W25" i="2"/>
  <c r="V25" i="2"/>
  <c r="U25" i="2"/>
  <c r="T25" i="2"/>
  <c r="S25" i="2"/>
  <c r="R25" i="2"/>
  <c r="Q25" i="2"/>
  <c r="P25" i="2"/>
  <c r="O25" i="2"/>
  <c r="N25" i="2"/>
  <c r="M25" i="2"/>
  <c r="L25" i="2"/>
  <c r="K25" i="2"/>
  <c r="J25" i="2"/>
  <c r="I25" i="2"/>
  <c r="H25" i="2"/>
  <c r="G25" i="2"/>
  <c r="F25" i="2"/>
  <c r="D25" i="2"/>
  <c r="C25" i="2"/>
  <c r="B25" i="2"/>
  <c r="A25" i="2"/>
  <c r="AQ24" i="2"/>
  <c r="AP24" i="2"/>
  <c r="AO24" i="2"/>
  <c r="AN24" i="2"/>
  <c r="AM24" i="2"/>
  <c r="AL24" i="2"/>
  <c r="AK24" i="2"/>
  <c r="AJ24" i="2"/>
  <c r="AI24" i="2"/>
  <c r="AH24" i="2"/>
  <c r="AG24" i="2"/>
  <c r="AF24" i="2"/>
  <c r="AE24" i="2"/>
  <c r="AD24" i="2"/>
  <c r="AC24" i="2"/>
  <c r="AB24" i="2"/>
  <c r="AA24" i="2"/>
  <c r="Z24" i="2"/>
  <c r="Y24" i="2"/>
  <c r="X24" i="2"/>
  <c r="W24" i="2"/>
  <c r="V24" i="2"/>
  <c r="U24" i="2"/>
  <c r="T24" i="2"/>
  <c r="S24" i="2"/>
  <c r="R24" i="2"/>
  <c r="Q24" i="2"/>
  <c r="P24" i="2"/>
  <c r="O24" i="2"/>
  <c r="N24" i="2"/>
  <c r="M24" i="2"/>
  <c r="L24" i="2"/>
  <c r="K24" i="2"/>
  <c r="J24" i="2"/>
  <c r="I24" i="2"/>
  <c r="H24" i="2"/>
  <c r="G24" i="2"/>
  <c r="F24" i="2"/>
  <c r="D24" i="2"/>
  <c r="C24" i="2"/>
  <c r="B24" i="2"/>
  <c r="A24" i="2"/>
  <c r="AQ23" i="2"/>
  <c r="AP23" i="2"/>
  <c r="AO23" i="2"/>
  <c r="AN23" i="2"/>
  <c r="AM23" i="2"/>
  <c r="AL23" i="2"/>
  <c r="AK23" i="2"/>
  <c r="AJ23" i="2"/>
  <c r="AI23" i="2"/>
  <c r="AH23" i="2"/>
  <c r="AG23" i="2"/>
  <c r="AF23" i="2"/>
  <c r="AE23" i="2"/>
  <c r="AD23" i="2"/>
  <c r="AC23" i="2"/>
  <c r="AB23" i="2"/>
  <c r="AA23" i="2"/>
  <c r="Z23" i="2"/>
  <c r="Y23" i="2"/>
  <c r="X23" i="2"/>
  <c r="W23" i="2"/>
  <c r="V23" i="2"/>
  <c r="U23" i="2"/>
  <c r="T23" i="2"/>
  <c r="S23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D23" i="2"/>
  <c r="C23" i="2"/>
  <c r="B23" i="2"/>
  <c r="A23" i="2"/>
  <c r="AQ22" i="2"/>
  <c r="AP22" i="2"/>
  <c r="AO22" i="2"/>
  <c r="AN22" i="2"/>
  <c r="AM22" i="2"/>
  <c r="AL22" i="2"/>
  <c r="AK22" i="2"/>
  <c r="AJ22" i="2"/>
  <c r="AI22" i="2"/>
  <c r="AH22" i="2"/>
  <c r="AG22" i="2"/>
  <c r="AF22" i="2"/>
  <c r="AE22" i="2"/>
  <c r="AD22" i="2"/>
  <c r="AC22" i="2"/>
  <c r="AB22" i="2"/>
  <c r="AA22" i="2"/>
  <c r="Z22" i="2"/>
  <c r="Y22" i="2"/>
  <c r="X22" i="2"/>
  <c r="W22" i="2"/>
  <c r="V22" i="2"/>
  <c r="U22" i="2"/>
  <c r="T22" i="2"/>
  <c r="S22" i="2"/>
  <c r="R22" i="2"/>
  <c r="Q22" i="2"/>
  <c r="P22" i="2"/>
  <c r="O22" i="2"/>
  <c r="N22" i="2"/>
  <c r="M22" i="2"/>
  <c r="L22" i="2"/>
  <c r="K22" i="2"/>
  <c r="J22" i="2"/>
  <c r="I22" i="2"/>
  <c r="H22" i="2"/>
  <c r="G22" i="2"/>
  <c r="F22" i="2"/>
  <c r="D22" i="2"/>
  <c r="C22" i="2"/>
  <c r="B22" i="2"/>
  <c r="A22" i="2"/>
  <c r="AQ21" i="2"/>
  <c r="AP21" i="2"/>
  <c r="AO21" i="2"/>
  <c r="AN21" i="2"/>
  <c r="AM21" i="2"/>
  <c r="AL21" i="2"/>
  <c r="AK21" i="2"/>
  <c r="AJ21" i="2"/>
  <c r="AI21" i="2"/>
  <c r="AH21" i="2"/>
  <c r="AG21" i="2"/>
  <c r="AF21" i="2"/>
  <c r="AE21" i="2"/>
  <c r="AD21" i="2"/>
  <c r="AC21" i="2"/>
  <c r="AB21" i="2"/>
  <c r="AA21" i="2"/>
  <c r="Z21" i="2"/>
  <c r="Y21" i="2"/>
  <c r="X21" i="2"/>
  <c r="W21" i="2"/>
  <c r="V21" i="2"/>
  <c r="U21" i="2"/>
  <c r="T21" i="2"/>
  <c r="S21" i="2"/>
  <c r="R21" i="2"/>
  <c r="Q21" i="2"/>
  <c r="P21" i="2"/>
  <c r="O21" i="2"/>
  <c r="N21" i="2"/>
  <c r="M21" i="2"/>
  <c r="L21" i="2"/>
  <c r="K21" i="2"/>
  <c r="J21" i="2"/>
  <c r="I21" i="2"/>
  <c r="H21" i="2"/>
  <c r="G21" i="2"/>
  <c r="F21" i="2"/>
  <c r="D21" i="2"/>
  <c r="C21" i="2"/>
  <c r="B21" i="2"/>
  <c r="A21" i="2"/>
  <c r="AQ20" i="2"/>
  <c r="AP20" i="2"/>
  <c r="AO20" i="2"/>
  <c r="AN20" i="2"/>
  <c r="AM20" i="2"/>
  <c r="AL20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Y20" i="2"/>
  <c r="X20" i="2"/>
  <c r="W20" i="2"/>
  <c r="V20" i="2"/>
  <c r="U20" i="2"/>
  <c r="T20" i="2"/>
  <c r="S20" i="2"/>
  <c r="R20" i="2"/>
  <c r="Q20" i="2"/>
  <c r="P20" i="2"/>
  <c r="O20" i="2"/>
  <c r="N20" i="2"/>
  <c r="M20" i="2"/>
  <c r="L20" i="2"/>
  <c r="K20" i="2"/>
  <c r="J20" i="2"/>
  <c r="I20" i="2"/>
  <c r="H20" i="2"/>
  <c r="G20" i="2"/>
  <c r="F20" i="2"/>
  <c r="D20" i="2"/>
  <c r="C20" i="2"/>
  <c r="B20" i="2"/>
  <c r="A20" i="2"/>
  <c r="AQ19" i="2"/>
  <c r="AP19" i="2"/>
  <c r="AO19" i="2"/>
  <c r="AN19" i="2"/>
  <c r="AM19" i="2"/>
  <c r="AL19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D19" i="2"/>
  <c r="C19" i="2"/>
  <c r="B19" i="2"/>
  <c r="A19" i="2"/>
  <c r="AQ18" i="2"/>
  <c r="AP18" i="2"/>
  <c r="AO18" i="2"/>
  <c r="AN18" i="2"/>
  <c r="AM18" i="2"/>
  <c r="AL18" i="2"/>
  <c r="AK18" i="2"/>
  <c r="AJ18" i="2"/>
  <c r="AI18" i="2"/>
  <c r="AH18" i="2"/>
  <c r="AG18" i="2"/>
  <c r="AF18" i="2"/>
  <c r="AE18" i="2"/>
  <c r="AD18" i="2"/>
  <c r="AC18" i="2"/>
  <c r="AB18" i="2"/>
  <c r="AA18" i="2"/>
  <c r="Z18" i="2"/>
  <c r="Y18" i="2"/>
  <c r="X18" i="2"/>
  <c r="W18" i="2"/>
  <c r="V18" i="2"/>
  <c r="U18" i="2"/>
  <c r="T18" i="2"/>
  <c r="S18" i="2"/>
  <c r="R18" i="2"/>
  <c r="Q18" i="2"/>
  <c r="P18" i="2"/>
  <c r="O18" i="2"/>
  <c r="N18" i="2"/>
  <c r="M18" i="2"/>
  <c r="L18" i="2"/>
  <c r="K18" i="2"/>
  <c r="J18" i="2"/>
  <c r="I18" i="2"/>
  <c r="H18" i="2"/>
  <c r="G18" i="2"/>
  <c r="F18" i="2"/>
  <c r="D18" i="2"/>
  <c r="C18" i="2"/>
  <c r="B18" i="2"/>
  <c r="A18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D17" i="2"/>
  <c r="C17" i="2"/>
  <c r="B17" i="2"/>
  <c r="A17" i="2"/>
  <c r="AQ16" i="2"/>
  <c r="AP16" i="2"/>
  <c r="AO16" i="2"/>
  <c r="AN16" i="2"/>
  <c r="AM16" i="2"/>
  <c r="AL16" i="2"/>
  <c r="AK16" i="2"/>
  <c r="AJ16" i="2"/>
  <c r="AI16" i="2"/>
  <c r="AH16" i="2"/>
  <c r="AG16" i="2"/>
  <c r="AF16" i="2"/>
  <c r="AE16" i="2"/>
  <c r="AD16" i="2"/>
  <c r="AC16" i="2"/>
  <c r="AB16" i="2"/>
  <c r="AA16" i="2"/>
  <c r="Z16" i="2"/>
  <c r="Y16" i="2"/>
  <c r="X16" i="2"/>
  <c r="W16" i="2"/>
  <c r="V16" i="2"/>
  <c r="U16" i="2"/>
  <c r="T16" i="2"/>
  <c r="S16" i="2"/>
  <c r="R16" i="2"/>
  <c r="Q16" i="2"/>
  <c r="P16" i="2"/>
  <c r="O16" i="2"/>
  <c r="N16" i="2"/>
  <c r="M16" i="2"/>
  <c r="L16" i="2"/>
  <c r="K16" i="2"/>
  <c r="J16" i="2"/>
  <c r="I16" i="2"/>
  <c r="H16" i="2"/>
  <c r="G16" i="2"/>
  <c r="F16" i="2"/>
  <c r="D16" i="2"/>
  <c r="C16" i="2"/>
  <c r="B16" i="2"/>
  <c r="A16" i="2"/>
  <c r="AQ15" i="2"/>
  <c r="AP15" i="2"/>
  <c r="AO15" i="2"/>
  <c r="AN15" i="2"/>
  <c r="AM15" i="2"/>
  <c r="AL15" i="2"/>
  <c r="AK15" i="2"/>
  <c r="AJ15" i="2"/>
  <c r="AI15" i="2"/>
  <c r="AH15" i="2"/>
  <c r="AG15" i="2"/>
  <c r="AF15" i="2"/>
  <c r="AE15" i="2"/>
  <c r="AD15" i="2"/>
  <c r="AC15" i="2"/>
  <c r="AB15" i="2"/>
  <c r="AA15" i="2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D15" i="2"/>
  <c r="C15" i="2"/>
  <c r="B15" i="2"/>
  <c r="A15" i="2"/>
  <c r="AQ14" i="2"/>
  <c r="AP14" i="2"/>
  <c r="AO14" i="2"/>
  <c r="AN14" i="2"/>
  <c r="AM14" i="2"/>
  <c r="AL14" i="2"/>
  <c r="AK14" i="2"/>
  <c r="AJ14" i="2"/>
  <c r="AI14" i="2"/>
  <c r="AH14" i="2"/>
  <c r="AG14" i="2"/>
  <c r="AF14" i="2"/>
  <c r="AE14" i="2"/>
  <c r="AD14" i="2"/>
  <c r="AC14" i="2"/>
  <c r="AB14" i="2"/>
  <c r="AA14" i="2"/>
  <c r="Z14" i="2"/>
  <c r="Y14" i="2"/>
  <c r="X14" i="2"/>
  <c r="W14" i="2"/>
  <c r="V14" i="2"/>
  <c r="U14" i="2"/>
  <c r="T14" i="2"/>
  <c r="S14" i="2"/>
  <c r="R14" i="2"/>
  <c r="Q14" i="2"/>
  <c r="P14" i="2"/>
  <c r="O14" i="2"/>
  <c r="N14" i="2"/>
  <c r="M14" i="2"/>
  <c r="L14" i="2"/>
  <c r="K14" i="2"/>
  <c r="J14" i="2"/>
  <c r="I14" i="2"/>
  <c r="H14" i="2"/>
  <c r="G14" i="2"/>
  <c r="F14" i="2"/>
  <c r="D14" i="2"/>
  <c r="C14" i="2"/>
  <c r="B14" i="2"/>
  <c r="A14" i="2"/>
  <c r="AQ13" i="2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D13" i="2"/>
  <c r="C13" i="2"/>
  <c r="B13" i="2"/>
  <c r="A13" i="2"/>
  <c r="AQ12" i="2"/>
  <c r="AP12" i="2"/>
  <c r="AO12" i="2"/>
  <c r="AN12" i="2"/>
  <c r="AM12" i="2"/>
  <c r="AL12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Y12" i="2"/>
  <c r="X12" i="2"/>
  <c r="W12" i="2"/>
  <c r="V12" i="2"/>
  <c r="U12" i="2"/>
  <c r="T12" i="2"/>
  <c r="S12" i="2"/>
  <c r="R12" i="2"/>
  <c r="Q12" i="2"/>
  <c r="P12" i="2"/>
  <c r="O12" i="2"/>
  <c r="N12" i="2"/>
  <c r="M12" i="2"/>
  <c r="L12" i="2"/>
  <c r="K12" i="2"/>
  <c r="J12" i="2"/>
  <c r="I12" i="2"/>
  <c r="H12" i="2"/>
  <c r="G12" i="2"/>
  <c r="F12" i="2"/>
  <c r="D12" i="2"/>
  <c r="C12" i="2"/>
  <c r="B12" i="2"/>
  <c r="A12" i="2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T11" i="2"/>
  <c r="S11" i="2"/>
  <c r="R11" i="2"/>
  <c r="Q11" i="2"/>
  <c r="P11" i="2"/>
  <c r="O11" i="2"/>
  <c r="N11" i="2"/>
  <c r="M11" i="2"/>
  <c r="L11" i="2"/>
  <c r="K11" i="2"/>
  <c r="J11" i="2"/>
  <c r="I11" i="2"/>
  <c r="H11" i="2"/>
  <c r="G11" i="2"/>
  <c r="F11" i="2"/>
  <c r="D11" i="2"/>
  <c r="C11" i="2"/>
  <c r="B11" i="2"/>
  <c r="A11" i="2"/>
  <c r="AQ10" i="2"/>
  <c r="AP10" i="2"/>
  <c r="AO10" i="2"/>
  <c r="AN10" i="2"/>
  <c r="AM10" i="2"/>
  <c r="AL10" i="2"/>
  <c r="AK10" i="2"/>
  <c r="AJ10" i="2"/>
  <c r="AI10" i="2"/>
  <c r="AH10" i="2"/>
  <c r="AG10" i="2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  <c r="D10" i="2"/>
  <c r="C10" i="2"/>
  <c r="B10" i="2"/>
  <c r="A10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J9" i="2"/>
  <c r="I9" i="2"/>
  <c r="H9" i="2"/>
  <c r="G9" i="2"/>
  <c r="F9" i="2"/>
  <c r="D9" i="2"/>
  <c r="C9" i="2"/>
  <c r="B9" i="2"/>
  <c r="A9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D8" i="2"/>
  <c r="C8" i="2"/>
  <c r="B8" i="2"/>
  <c r="A8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D7" i="2"/>
  <c r="C7" i="2"/>
  <c r="B7" i="2"/>
  <c r="A7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D6" i="2"/>
  <c r="C6" i="2"/>
  <c r="B6" i="2"/>
  <c r="A6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D5" i="2"/>
  <c r="C5" i="2"/>
  <c r="B5" i="2"/>
  <c r="A5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D4" i="2"/>
  <c r="C4" i="2"/>
  <c r="B4" i="2"/>
  <c r="A4" i="2"/>
  <c r="D33" i="14" l="1"/>
  <c r="G24" i="14"/>
  <c r="D25" i="14"/>
  <c r="O13" i="14"/>
  <c r="L35" i="14"/>
  <c r="H30" i="14"/>
  <c r="K23" i="14"/>
  <c r="D17" i="14"/>
  <c r="K13" i="14"/>
  <c r="P9" i="14"/>
  <c r="G32" i="14"/>
  <c r="H22" i="14"/>
  <c r="D7" i="14"/>
  <c r="L32" i="14"/>
  <c r="K31" i="14"/>
  <c r="L24" i="14"/>
  <c r="G28" i="14"/>
  <c r="G20" i="14"/>
  <c r="K15" i="14"/>
  <c r="C14" i="14"/>
  <c r="O10" i="14"/>
  <c r="D10" i="14"/>
  <c r="P32" i="14"/>
  <c r="O30" i="14"/>
  <c r="P24" i="14"/>
  <c r="O22" i="14"/>
  <c r="P16" i="14"/>
  <c r="G16" i="14"/>
  <c r="L12" i="14"/>
  <c r="H34" i="14"/>
  <c r="H26" i="14"/>
  <c r="H18" i="14"/>
  <c r="L8" i="14"/>
  <c r="H7" i="14"/>
  <c r="O6" i="14"/>
  <c r="O34" i="14"/>
  <c r="P28" i="14"/>
  <c r="O26" i="14"/>
  <c r="P20" i="14"/>
  <c r="O18" i="14"/>
  <c r="K16" i="14"/>
  <c r="O14" i="14"/>
  <c r="P12" i="14"/>
  <c r="L11" i="14"/>
  <c r="K9" i="14"/>
  <c r="C35" i="14"/>
  <c r="K33" i="14"/>
  <c r="C31" i="14"/>
  <c r="K29" i="14"/>
  <c r="C27" i="14"/>
  <c r="K25" i="14"/>
  <c r="C23" i="14"/>
  <c r="K21" i="14"/>
  <c r="C19" i="14"/>
  <c r="K17" i="14"/>
  <c r="C15" i="14"/>
  <c r="C11" i="14"/>
  <c r="H35" i="14"/>
  <c r="D34" i="14"/>
  <c r="P33" i="14"/>
  <c r="H31" i="14"/>
  <c r="D30" i="14"/>
  <c r="P29" i="14"/>
  <c r="H27" i="14"/>
  <c r="D26" i="14"/>
  <c r="P25" i="14"/>
  <c r="H23" i="14"/>
  <c r="D22" i="14"/>
  <c r="P21" i="14"/>
  <c r="H19" i="14"/>
  <c r="D18" i="14"/>
  <c r="P17" i="14"/>
  <c r="H15" i="14"/>
  <c r="H11" i="14"/>
  <c r="H14" i="14"/>
  <c r="D13" i="14"/>
  <c r="G12" i="14"/>
  <c r="H10" i="14"/>
  <c r="D9" i="14"/>
  <c r="G8" i="14"/>
  <c r="O35" i="14"/>
  <c r="K34" i="14"/>
  <c r="G33" i="14"/>
  <c r="C32" i="14"/>
  <c r="O31" i="14"/>
  <c r="K30" i="14"/>
  <c r="G29" i="14"/>
  <c r="C28" i="14"/>
  <c r="O27" i="14"/>
  <c r="K26" i="14"/>
  <c r="G25" i="14"/>
  <c r="C24" i="14"/>
  <c r="O23" i="14"/>
  <c r="K22" i="14"/>
  <c r="G21" i="14"/>
  <c r="C20" i="14"/>
  <c r="O19" i="14"/>
  <c r="K18" i="14"/>
  <c r="G17" i="14"/>
  <c r="C16" i="14"/>
  <c r="O15" i="14"/>
  <c r="K14" i="14"/>
  <c r="G13" i="14"/>
  <c r="C12" i="14"/>
  <c r="O11" i="14"/>
  <c r="K10" i="14"/>
  <c r="G9" i="14"/>
  <c r="C8" i="14"/>
  <c r="O7" i="14"/>
  <c r="L7" i="14"/>
  <c r="E7" i="2"/>
  <c r="E11" i="2"/>
  <c r="E13" i="2"/>
  <c r="E19" i="2"/>
  <c r="E21" i="2"/>
  <c r="E27" i="2"/>
  <c r="E29" i="2"/>
  <c r="E10" i="2"/>
  <c r="E12" i="2"/>
  <c r="E20" i="2"/>
  <c r="E22" i="2"/>
  <c r="E24" i="2"/>
  <c r="E26" i="2"/>
  <c r="E28" i="2"/>
  <c r="E31" i="2"/>
  <c r="E33" i="2"/>
  <c r="E15" i="2"/>
  <c r="E25" i="2"/>
  <c r="E30" i="2"/>
  <c r="E32" i="2"/>
  <c r="E6" i="2"/>
  <c r="E17" i="2"/>
  <c r="E9" i="2"/>
  <c r="E14" i="2"/>
  <c r="E16" i="2"/>
  <c r="E18" i="2"/>
  <c r="E23" i="2"/>
  <c r="E4" i="2"/>
  <c r="E8" i="2"/>
  <c r="E5" i="2"/>
  <c r="D6" i="14" l="1"/>
  <c r="C6" i="14"/>
  <c r="H6" i="14"/>
  <c r="G6" i="14"/>
  <c r="K6" i="14"/>
  <c r="B2" i="13" l="1"/>
  <c r="B3" i="13"/>
  <c r="B2" i="12"/>
  <c r="B3" i="12"/>
  <c r="B2" i="10"/>
  <c r="B3" i="10"/>
  <c r="B2" i="11"/>
  <c r="B3" i="11"/>
  <c r="J3" i="2" l="1"/>
  <c r="I3" i="2"/>
  <c r="AP3" i="1"/>
  <c r="AO3" i="1"/>
  <c r="AN3" i="1"/>
  <c r="AM3" i="1"/>
  <c r="AL3" i="1"/>
  <c r="AK3" i="1"/>
  <c r="AJ3" i="1"/>
  <c r="AI3" i="1"/>
  <c r="AH3" i="1"/>
  <c r="AG3" i="1"/>
  <c r="K3" i="1"/>
  <c r="I3" i="1"/>
  <c r="H3" i="1"/>
  <c r="AQ3" i="2" l="1"/>
  <c r="AP3" i="2"/>
  <c r="AO3" i="2"/>
  <c r="AN3" i="2"/>
  <c r="AM3" i="2"/>
  <c r="AL3" i="2"/>
  <c r="AK3" i="2"/>
  <c r="AJ3" i="2"/>
  <c r="AI3" i="2"/>
  <c r="AH3" i="2"/>
  <c r="L3" i="2"/>
  <c r="B1" i="2"/>
  <c r="C1" i="2"/>
  <c r="D1" i="2"/>
  <c r="F1" i="2"/>
  <c r="G1" i="2"/>
  <c r="H1" i="2"/>
  <c r="I1" i="2"/>
  <c r="J1" i="2"/>
  <c r="K1" i="2"/>
  <c r="L1" i="2"/>
  <c r="M1" i="2"/>
  <c r="N1" i="2"/>
  <c r="O1" i="2"/>
  <c r="P1" i="2"/>
  <c r="Q1" i="2"/>
  <c r="S1" i="2"/>
  <c r="T1" i="2"/>
  <c r="U1" i="2"/>
  <c r="V1" i="2"/>
  <c r="W1" i="2"/>
  <c r="Z1" i="2"/>
  <c r="AA1" i="2"/>
  <c r="B1" i="11" s="1"/>
  <c r="AB1" i="2"/>
  <c r="AC1" i="2"/>
  <c r="AD1" i="2"/>
  <c r="B1" i="12" s="1"/>
  <c r="AE1" i="2"/>
  <c r="AF1" i="2"/>
  <c r="B1" i="13" s="1"/>
  <c r="AG1" i="2"/>
  <c r="AH1" i="2"/>
  <c r="AI1" i="2"/>
  <c r="AJ1" i="2"/>
  <c r="AK1" i="2"/>
  <c r="AL1" i="2"/>
  <c r="AM1" i="2"/>
  <c r="AN1" i="2"/>
  <c r="AO1" i="2"/>
  <c r="AP1" i="2"/>
  <c r="AQ1" i="2"/>
  <c r="A1" i="2"/>
  <c r="B3" i="2"/>
  <c r="C3" i="2"/>
  <c r="A3" i="2" l="1"/>
</calcChain>
</file>

<file path=xl/sharedStrings.xml><?xml version="1.0" encoding="utf-8"?>
<sst xmlns="http://schemas.openxmlformats.org/spreadsheetml/2006/main" count="106" uniqueCount="89">
  <si>
    <t>Date</t>
  </si>
  <si>
    <t>Weight</t>
  </si>
  <si>
    <t>Exerc. Cal</t>
  </si>
  <si>
    <t>Protein</t>
  </si>
  <si>
    <t>Total fat</t>
  </si>
  <si>
    <t>Sat. Fat</t>
  </si>
  <si>
    <t>Mono. Fat</t>
  </si>
  <si>
    <t>Poly. Fat</t>
  </si>
  <si>
    <t>Carbohydrate</t>
  </si>
  <si>
    <t>Fiber</t>
  </si>
  <si>
    <t>Cholesterol</t>
  </si>
  <si>
    <t>V. A</t>
  </si>
  <si>
    <t>V. B6</t>
  </si>
  <si>
    <t>V. B12</t>
  </si>
  <si>
    <t>V. C</t>
  </si>
  <si>
    <t>V. E</t>
  </si>
  <si>
    <t>Thiamine</t>
  </si>
  <si>
    <t>Folacin</t>
  </si>
  <si>
    <t>Riboflavin</t>
  </si>
  <si>
    <t>Niacin</t>
  </si>
  <si>
    <t>Panto. Acid</t>
  </si>
  <si>
    <t>Calcium</t>
  </si>
  <si>
    <t>Copper</t>
  </si>
  <si>
    <t>Iron</t>
  </si>
  <si>
    <t>Magnesium</t>
  </si>
  <si>
    <t>Manganese</t>
  </si>
  <si>
    <t>Phosphorus</t>
  </si>
  <si>
    <t>Potassium</t>
  </si>
  <si>
    <t>Selenium</t>
  </si>
  <si>
    <t>Sodium</t>
  </si>
  <si>
    <t>Zinc</t>
  </si>
  <si>
    <t>Tyrosine</t>
  </si>
  <si>
    <t>Lysine</t>
  </si>
  <si>
    <t>Phenylalanine</t>
  </si>
  <si>
    <t>Leucine</t>
  </si>
  <si>
    <t>Valine</t>
  </si>
  <si>
    <t>Methionine</t>
  </si>
  <si>
    <t>Cystine</t>
  </si>
  <si>
    <t>Tryptophan</t>
  </si>
  <si>
    <t>Threonine</t>
  </si>
  <si>
    <t>Isoleucine</t>
  </si>
  <si>
    <t>Copper comments.  See pg 424 in Understanding Nutrition 8th ed</t>
  </si>
  <si>
    <t>Manganese.  See p 425 in Understanding Nutrition 8th ed</t>
  </si>
  <si>
    <t>I have selected 3.5 as the target for safe nutrition.</t>
  </si>
  <si>
    <t>RDA values from Understanding Nutrition 8th ed</t>
  </si>
  <si>
    <t>…minimum fat consumption should be 15% of kcal [p 146]</t>
  </si>
  <si>
    <t>…saturated fat should be &lt;10% of energy intake; I set my value at 5% of 1800 kcal, or 10 g (~9 kcal/g)</t>
  </si>
  <si>
    <t>…total fat intake should be &lt; 30% of kcal, or 60 g/day (~9 kcal/g) @1,800 kcal</t>
  </si>
  <si>
    <t>Items which have a minimum requirement (eg zinc) are highlighted with red when they are OUT of range (ie too little is eatten).</t>
  </si>
  <si>
    <t>I have based my calculations for fats, etc on an 1,800 kcal/day diet.  This may be a little high; if so calculations should be re-done.</t>
  </si>
  <si>
    <t>Proteins (p160-195)</t>
  </si>
  <si>
    <t>Fat (p 124-156)</t>
  </si>
  <si>
    <t>…consumption should be 0.8 g/kg, or 11% of energy consumption.  @ 200 # (90 kg) = 72 g</t>
  </si>
  <si>
    <t>Exercise/energy: I assume that I burn 10 kcal of energy for every 10 minutes of exercise.  Probably not entirely accurate, but close enough.</t>
  </si>
  <si>
    <t>Net Kcal</t>
  </si>
  <si>
    <t>Ca</t>
  </si>
  <si>
    <t>Cu</t>
  </si>
  <si>
    <t>Target--&gt;</t>
  </si>
  <si>
    <t>Cal eat</t>
  </si>
  <si>
    <t>Dash target</t>
  </si>
  <si>
    <t>Items with more than one target (eg normal &amp; DASH) have a range of colors, with dark green being the target</t>
  </si>
  <si>
    <t>…especially considering all the other exercise I get.</t>
  </si>
  <si>
    <t>Note: I have reduced my food intake target to 1, rather than the 1.5-3 mg/day, because of the copper plumbing we have in the house.</t>
  </si>
  <si>
    <t>1.  I have heard that chocolate inhibits the absorbtion of Ca.  True?</t>
  </si>
  <si>
    <t>2.  Carbohydrates are always always low; is this a problem?</t>
  </si>
  <si>
    <t>3.  How accurate are the measurements (in general)?  10%? 30%?</t>
  </si>
  <si>
    <t>4.  Is using a weekly average a good or bad idea (depends, I suppose, on how fast nutrient leaves your body)</t>
  </si>
  <si>
    <t>Items which have a maximum requirement (eg cholesterol) are highlighted in green when they are IN range (ie unless too much is eatten).</t>
  </si>
  <si>
    <t>Target</t>
  </si>
  <si>
    <t>(Moving 7 day average)</t>
  </si>
  <si>
    <t>DASH target</t>
  </si>
  <si>
    <t>Nutrient:</t>
  </si>
  <si>
    <t>Goal</t>
  </si>
  <si>
    <t>Potassium: RDA</t>
  </si>
  <si>
    <t>Potassium: DASH</t>
  </si>
  <si>
    <t>Sodium: RDA</t>
  </si>
  <si>
    <t>Sodium: DASH</t>
  </si>
  <si>
    <t>Magnesium: RDA</t>
  </si>
  <si>
    <t>Magnesium: DASH</t>
  </si>
  <si>
    <t>Calcium: RDA</t>
  </si>
  <si>
    <t>Calcium: DASH</t>
  </si>
  <si>
    <t>Calcium: actual</t>
  </si>
  <si>
    <t>Magnesium: actual</t>
  </si>
  <si>
    <t>Potassium: actual</t>
  </si>
  <si>
    <t>Sodium: actual</t>
  </si>
  <si>
    <t xml:space="preserve">Notes: </t>
  </si>
  <si>
    <t>1.  The data reflects the 7 day average</t>
  </si>
  <si>
    <t>2.  The number under RDA or DASH represents the amount of that nutrient that was short (- numbers) or over (+ numbers) over the last 7 days.</t>
  </si>
  <si>
    <t>How close am I to the RDA &amp; Dash nutrient levels?  Green = good; Red = bad.  The negative amount is how much more/less I need to eat each week to achieve the goal as an average 7 day nutrient flow.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</si>
</sst>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"/>
    <numFmt numFmtId="166" formatCode="m/d/yy;@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 applyAlignment="1">
      <alignment horizontal="center" wrapText="1"/>
    </xf>
    <xf numFmtId="1" fontId="0" fillId="0" borderId="0" xfId="0" applyNumberFormat="1" applyAlignment="1">
      <alignment horizontal="center" wrapText="1"/>
    </xf>
    <xf numFmtId="1" fontId="0" fillId="0" borderId="0" xfId="0" applyNumberFormat="1"/>
    <xf numFmtId="165" fontId="0" fillId="0" borderId="0" xfId="0" applyNumberFormat="1" applyAlignment="1">
      <alignment horizontal="center" wrapText="1"/>
    </xf>
    <xf numFmtId="165" fontId="0" fillId="0" borderId="0" xfId="0" applyNumberFormat="1"/>
    <xf numFmtId="2" fontId="0" fillId="0" borderId="0" xfId="0" applyNumberFormat="1" applyAlignment="1">
      <alignment horizontal="center" wrapText="1"/>
    </xf>
    <xf numFmtId="2" fontId="0" fillId="0" borderId="0" xfId="0" applyNumberFormat="1"/>
    <xf numFmtId="165" fontId="2" fillId="0" borderId="0" xfId="0" applyNumberFormat="1" applyFont="1" applyAlignment="1">
      <alignment horizontal="center" wrapText="1"/>
    </xf>
    <xf numFmtId="166" fontId="0" fillId="0" borderId="0" xfId="0" applyNumberFormat="1"/>
    <xf numFmtId="0" fontId="1" fillId="0" borderId="0" xfId="0" applyFont="1"/>
    <xf numFmtId="0" fontId="1" fillId="0" borderId="0" xfId="0" applyFont="1" applyAlignment="1">
      <alignment wrapText="1"/>
    </xf>
    <xf numFmtId="4" fontId="1" fillId="0" borderId="0" xfId="0" applyNumberFormat="1" applyFont="1" applyAlignment="1">
      <alignment wrapText="1"/>
    </xf>
    <xf numFmtId="4" fontId="3" fillId="0" borderId="0" xfId="0" applyNumberFormat="1" applyFont="1" applyAlignment="1">
      <alignment wrapText="1"/>
    </xf>
    <xf numFmtId="4" fontId="0" fillId="0" borderId="0" xfId="0" applyNumberFormat="1"/>
    <xf numFmtId="4" fontId="1" fillId="0" borderId="0" xfId="0" applyNumberFormat="1" applyFont="1"/>
  </cellXfs>
  <cellStyles count="1">
    <cellStyle name="Normal" xfId="0" builtinId="0"/>
  </cellStyles>
  <dxfs count="102"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Ca!$A$4:$A$327</c:f>
              <c:numCache>
                <c:formatCode>m/d/yyyy</c:formatCode>
                <c:ptCount val="324"/>
                <c:pt idx="0">
                  <c:v>43466</c:v>
                </c:pt>
                <c:pt idx="1">
                  <c:v>43467</c:v>
                </c:pt>
                <c:pt idx="2">
                  <c:v>43468</c:v>
                </c:pt>
                <c:pt idx="3">
                  <c:v>43469</c:v>
                </c:pt>
                <c:pt idx="4">
                  <c:v>43470</c:v>
                </c:pt>
                <c:pt idx="5">
                  <c:v>43471</c:v>
                </c:pt>
                <c:pt idx="6">
                  <c:v>43472</c:v>
                </c:pt>
                <c:pt idx="7">
                  <c:v>43473</c:v>
                </c:pt>
                <c:pt idx="8">
                  <c:v>43474</c:v>
                </c:pt>
                <c:pt idx="9">
                  <c:v>43475</c:v>
                </c:pt>
                <c:pt idx="10">
                  <c:v>43476</c:v>
                </c:pt>
                <c:pt idx="11">
                  <c:v>43477</c:v>
                </c:pt>
                <c:pt idx="12">
                  <c:v>43478</c:v>
                </c:pt>
                <c:pt idx="13">
                  <c:v>43479</c:v>
                </c:pt>
                <c:pt idx="14">
                  <c:v>43480</c:v>
                </c:pt>
                <c:pt idx="15">
                  <c:v>43481</c:v>
                </c:pt>
                <c:pt idx="16">
                  <c:v>43482</c:v>
                </c:pt>
                <c:pt idx="17">
                  <c:v>43483</c:v>
                </c:pt>
                <c:pt idx="18">
                  <c:v>43484</c:v>
                </c:pt>
                <c:pt idx="19">
                  <c:v>43485</c:v>
                </c:pt>
                <c:pt idx="20">
                  <c:v>43486</c:v>
                </c:pt>
                <c:pt idx="21">
                  <c:v>43487</c:v>
                </c:pt>
                <c:pt idx="22">
                  <c:v>43488</c:v>
                </c:pt>
                <c:pt idx="23">
                  <c:v>43489</c:v>
                </c:pt>
                <c:pt idx="24">
                  <c:v>43490</c:v>
                </c:pt>
                <c:pt idx="25">
                  <c:v>43491</c:v>
                </c:pt>
                <c:pt idx="26">
                  <c:v>43492</c:v>
                </c:pt>
                <c:pt idx="27">
                  <c:v>43493</c:v>
                </c:pt>
                <c:pt idx="28">
                  <c:v>43494</c:v>
                </c:pt>
                <c:pt idx="29">
                  <c:v>43495</c:v>
                </c:pt>
              </c:numCache>
            </c:numRef>
          </c:cat>
          <c:val>
            <c:numRef>
              <c:f>Ca!$B$4:$B$327</c:f>
              <c:numCache>
                <c:formatCode>0</c:formatCode>
                <c:ptCount val="324"/>
                <c:pt idx="0">
                  <c:v>1093.0414285714287</c:v>
                </c:pt>
                <c:pt idx="1">
                  <c:v>1092.9414285714288</c:v>
                </c:pt>
                <c:pt idx="2">
                  <c:v>1068.0085714285713</c:v>
                </c:pt>
                <c:pt idx="3">
                  <c:v>996.88000000000011</c:v>
                </c:pt>
                <c:pt idx="4">
                  <c:v>982.23714285714289</c:v>
                </c:pt>
                <c:pt idx="5">
                  <c:v>1111.4857142857143</c:v>
                </c:pt>
                <c:pt idx="6">
                  <c:v>1119.0285714285715</c:v>
                </c:pt>
                <c:pt idx="7">
                  <c:v>1103.1571428571428</c:v>
                </c:pt>
                <c:pt idx="8">
                  <c:v>1166.6571428571428</c:v>
                </c:pt>
                <c:pt idx="9">
                  <c:v>1165.98</c:v>
                </c:pt>
                <c:pt idx="10">
                  <c:v>1226.9228571428573</c:v>
                </c:pt>
                <c:pt idx="11">
                  <c:v>1350.1228571428571</c:v>
                </c:pt>
                <c:pt idx="12">
                  <c:v>1399.8085714285714</c:v>
                </c:pt>
                <c:pt idx="13">
                  <c:v>1429.9799999999998</c:v>
                </c:pt>
                <c:pt idx="14">
                  <c:v>1434.0371428571427</c:v>
                </c:pt>
                <c:pt idx="15">
                  <c:v>1398.4942857142855</c:v>
                </c:pt>
                <c:pt idx="16">
                  <c:v>1398.4942857142855</c:v>
                </c:pt>
                <c:pt idx="17">
                  <c:v>1285.6242857142859</c:v>
                </c:pt>
                <c:pt idx="18">
                  <c:v>1229.2242857142858</c:v>
                </c:pt>
                <c:pt idx="19">
                  <c:v>1236.052857142857</c:v>
                </c:pt>
                <c:pt idx="20">
                  <c:v>1195.2099999999998</c:v>
                </c:pt>
                <c:pt idx="21">
                  <c:v>1208.1671428571428</c:v>
                </c:pt>
                <c:pt idx="22">
                  <c:v>1039.8528571428571</c:v>
                </c:pt>
                <c:pt idx="23">
                  <c:v>1040.5300000000002</c:v>
                </c:pt>
                <c:pt idx="24">
                  <c:v>1081.2285714285713</c:v>
                </c:pt>
                <c:pt idx="25">
                  <c:v>1026.8571428571429</c:v>
                </c:pt>
                <c:pt idx="26">
                  <c:v>1013.5</c:v>
                </c:pt>
                <c:pt idx="27">
                  <c:v>990.31428571428569</c:v>
                </c:pt>
                <c:pt idx="28">
                  <c:v>1043.7142857142858</c:v>
                </c:pt>
                <c:pt idx="29">
                  <c:v>1390.957142857143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E9-4D8C-BC39-02E78686D5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4488832"/>
        <c:axId val="118483200"/>
      </c:lineChart>
      <c:dateAx>
        <c:axId val="7448883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crossAx val="118483200"/>
        <c:crosses val="autoZero"/>
        <c:auto val="1"/>
        <c:lblOffset val="100"/>
        <c:baseTimeUnit val="days"/>
      </c:dateAx>
      <c:valAx>
        <c:axId val="118483200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744888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1099" l="0.70000000000000062" r="0.70000000000000062" t="0.7500000000000109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Mg!$A$4:$A$344</c:f>
              <c:numCache>
                <c:formatCode>m/d/yyyy</c:formatCode>
                <c:ptCount val="341"/>
                <c:pt idx="0">
                  <c:v>43466</c:v>
                </c:pt>
                <c:pt idx="1">
                  <c:v>43467</c:v>
                </c:pt>
                <c:pt idx="2">
                  <c:v>43468</c:v>
                </c:pt>
                <c:pt idx="3">
                  <c:v>43469</c:v>
                </c:pt>
                <c:pt idx="4">
                  <c:v>43470</c:v>
                </c:pt>
                <c:pt idx="5">
                  <c:v>43471</c:v>
                </c:pt>
                <c:pt idx="6">
                  <c:v>43472</c:v>
                </c:pt>
                <c:pt idx="7">
                  <c:v>43473</c:v>
                </c:pt>
                <c:pt idx="8">
                  <c:v>43474</c:v>
                </c:pt>
                <c:pt idx="9">
                  <c:v>43475</c:v>
                </c:pt>
                <c:pt idx="10">
                  <c:v>43476</c:v>
                </c:pt>
                <c:pt idx="11">
                  <c:v>43477</c:v>
                </c:pt>
                <c:pt idx="12">
                  <c:v>43478</c:v>
                </c:pt>
                <c:pt idx="13">
                  <c:v>43479</c:v>
                </c:pt>
                <c:pt idx="14">
                  <c:v>43480</c:v>
                </c:pt>
                <c:pt idx="15">
                  <c:v>43481</c:v>
                </c:pt>
                <c:pt idx="16">
                  <c:v>43482</c:v>
                </c:pt>
                <c:pt idx="17">
                  <c:v>43483</c:v>
                </c:pt>
                <c:pt idx="18">
                  <c:v>43484</c:v>
                </c:pt>
                <c:pt idx="19">
                  <c:v>43485</c:v>
                </c:pt>
                <c:pt idx="20">
                  <c:v>43486</c:v>
                </c:pt>
                <c:pt idx="21">
                  <c:v>43487</c:v>
                </c:pt>
                <c:pt idx="22">
                  <c:v>43488</c:v>
                </c:pt>
                <c:pt idx="23">
                  <c:v>43489</c:v>
                </c:pt>
                <c:pt idx="24">
                  <c:v>43490</c:v>
                </c:pt>
                <c:pt idx="25">
                  <c:v>43491</c:v>
                </c:pt>
                <c:pt idx="26">
                  <c:v>43492</c:v>
                </c:pt>
                <c:pt idx="27">
                  <c:v>43493</c:v>
                </c:pt>
                <c:pt idx="28">
                  <c:v>43494</c:v>
                </c:pt>
                <c:pt idx="29">
                  <c:v>43495</c:v>
                </c:pt>
              </c:numCache>
            </c:numRef>
          </c:cat>
          <c:val>
            <c:numRef>
              <c:f>Mg!$B$4:$B$344</c:f>
              <c:numCache>
                <c:formatCode>0</c:formatCode>
                <c:ptCount val="341"/>
                <c:pt idx="0">
                  <c:v>540.93999999999994</c:v>
                </c:pt>
                <c:pt idx="1">
                  <c:v>538.36714285714277</c:v>
                </c:pt>
                <c:pt idx="2">
                  <c:v>505.63285714285712</c:v>
                </c:pt>
                <c:pt idx="3">
                  <c:v>523.79142857142858</c:v>
                </c:pt>
                <c:pt idx="4">
                  <c:v>526.15857142857135</c:v>
                </c:pt>
                <c:pt idx="5">
                  <c:v>553.82428571428568</c:v>
                </c:pt>
                <c:pt idx="6">
                  <c:v>555.91</c:v>
                </c:pt>
                <c:pt idx="7">
                  <c:v>567.57857142857131</c:v>
                </c:pt>
                <c:pt idx="8">
                  <c:v>592.24857142857138</c:v>
                </c:pt>
                <c:pt idx="9">
                  <c:v>591.90999999999985</c:v>
                </c:pt>
                <c:pt idx="10">
                  <c:v>562.3685714285715</c:v>
                </c:pt>
                <c:pt idx="11">
                  <c:v>527.71857142857141</c:v>
                </c:pt>
                <c:pt idx="12">
                  <c:v>542.27571428571434</c:v>
                </c:pt>
                <c:pt idx="13">
                  <c:v>536.46428571428567</c:v>
                </c:pt>
                <c:pt idx="14">
                  <c:v>529.16999999999996</c:v>
                </c:pt>
                <c:pt idx="15">
                  <c:v>515.24714285714288</c:v>
                </c:pt>
                <c:pt idx="16">
                  <c:v>515.24714285714288</c:v>
                </c:pt>
                <c:pt idx="17">
                  <c:v>555.06857142857143</c:v>
                </c:pt>
                <c:pt idx="18">
                  <c:v>593.00142857142862</c:v>
                </c:pt>
                <c:pt idx="19">
                  <c:v>583.31714285714281</c:v>
                </c:pt>
                <c:pt idx="20">
                  <c:v>584.38</c:v>
                </c:pt>
                <c:pt idx="21">
                  <c:v>579.7171428571429</c:v>
                </c:pt>
                <c:pt idx="22">
                  <c:v>534.35285714285715</c:v>
                </c:pt>
                <c:pt idx="23">
                  <c:v>534.69142857142856</c:v>
                </c:pt>
                <c:pt idx="24">
                  <c:v>518.56571428571419</c:v>
                </c:pt>
                <c:pt idx="25">
                  <c:v>519.06428571428569</c:v>
                </c:pt>
                <c:pt idx="26">
                  <c:v>500.53000000000009</c:v>
                </c:pt>
                <c:pt idx="27">
                  <c:v>487.62142857142862</c:v>
                </c:pt>
                <c:pt idx="28">
                  <c:v>496.65285714285716</c:v>
                </c:pt>
                <c:pt idx="29">
                  <c:v>549.95857142857142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44D-4994-9E45-1004D09114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9453568"/>
        <c:axId val="119455104"/>
      </c:lineChart>
      <c:dateAx>
        <c:axId val="119453568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crossAx val="119455104"/>
        <c:crosses val="autoZero"/>
        <c:auto val="1"/>
        <c:lblOffset val="100"/>
        <c:baseTimeUnit val="days"/>
      </c:dateAx>
      <c:valAx>
        <c:axId val="119455104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1194535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1099" l="0.70000000000000062" r="0.70000000000000062" t="0.75000000000001099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K!$A$4:$A$327</c:f>
              <c:numCache>
                <c:formatCode>m/d/yyyy</c:formatCode>
                <c:ptCount val="324"/>
                <c:pt idx="0">
                  <c:v>43466</c:v>
                </c:pt>
                <c:pt idx="1">
                  <c:v>43467</c:v>
                </c:pt>
                <c:pt idx="2">
                  <c:v>43468</c:v>
                </c:pt>
                <c:pt idx="3">
                  <c:v>43469</c:v>
                </c:pt>
                <c:pt idx="4">
                  <c:v>43470</c:v>
                </c:pt>
                <c:pt idx="5">
                  <c:v>43471</c:v>
                </c:pt>
                <c:pt idx="6">
                  <c:v>43472</c:v>
                </c:pt>
                <c:pt idx="7">
                  <c:v>43473</c:v>
                </c:pt>
                <c:pt idx="8">
                  <c:v>43474</c:v>
                </c:pt>
                <c:pt idx="9">
                  <c:v>43475</c:v>
                </c:pt>
                <c:pt idx="10">
                  <c:v>43476</c:v>
                </c:pt>
                <c:pt idx="11">
                  <c:v>43477</c:v>
                </c:pt>
                <c:pt idx="12">
                  <c:v>43478</c:v>
                </c:pt>
                <c:pt idx="13">
                  <c:v>43479</c:v>
                </c:pt>
                <c:pt idx="14">
                  <c:v>43480</c:v>
                </c:pt>
                <c:pt idx="15">
                  <c:v>43481</c:v>
                </c:pt>
                <c:pt idx="16">
                  <c:v>43482</c:v>
                </c:pt>
                <c:pt idx="17">
                  <c:v>43483</c:v>
                </c:pt>
                <c:pt idx="18">
                  <c:v>43484</c:v>
                </c:pt>
                <c:pt idx="19">
                  <c:v>43485</c:v>
                </c:pt>
                <c:pt idx="20">
                  <c:v>43486</c:v>
                </c:pt>
                <c:pt idx="21">
                  <c:v>43487</c:v>
                </c:pt>
                <c:pt idx="22">
                  <c:v>43488</c:v>
                </c:pt>
                <c:pt idx="23">
                  <c:v>43489</c:v>
                </c:pt>
                <c:pt idx="24">
                  <c:v>43490</c:v>
                </c:pt>
                <c:pt idx="25">
                  <c:v>43491</c:v>
                </c:pt>
                <c:pt idx="26">
                  <c:v>43492</c:v>
                </c:pt>
                <c:pt idx="27">
                  <c:v>43493</c:v>
                </c:pt>
                <c:pt idx="28">
                  <c:v>43494</c:v>
                </c:pt>
                <c:pt idx="29">
                  <c:v>43495</c:v>
                </c:pt>
              </c:numCache>
            </c:numRef>
          </c:cat>
          <c:val>
            <c:numRef>
              <c:f>K!$B$4:$B$327</c:f>
              <c:numCache>
                <c:formatCode>0</c:formatCode>
                <c:ptCount val="324"/>
                <c:pt idx="0">
                  <c:v>4520.6285714285714</c:v>
                </c:pt>
                <c:pt idx="1">
                  <c:v>4636.528571428571</c:v>
                </c:pt>
                <c:pt idx="2">
                  <c:v>4416.8857142857141</c:v>
                </c:pt>
                <c:pt idx="3">
                  <c:v>4577.3142857142857</c:v>
                </c:pt>
                <c:pt idx="4">
                  <c:v>4251.3285714285712</c:v>
                </c:pt>
                <c:pt idx="5">
                  <c:v>4668.5857142857149</c:v>
                </c:pt>
                <c:pt idx="6">
                  <c:v>4415.6857142857143</c:v>
                </c:pt>
                <c:pt idx="7">
                  <c:v>4312.7714285714292</c:v>
                </c:pt>
                <c:pt idx="8">
                  <c:v>4203.471428571429</c:v>
                </c:pt>
                <c:pt idx="9">
                  <c:v>4203.471428571429</c:v>
                </c:pt>
                <c:pt idx="10">
                  <c:v>4114.2142857142853</c:v>
                </c:pt>
                <c:pt idx="11">
                  <c:v>4034.2999999999997</c:v>
                </c:pt>
                <c:pt idx="12">
                  <c:v>3952.7571428571428</c:v>
                </c:pt>
                <c:pt idx="13">
                  <c:v>3977.3714285714282</c:v>
                </c:pt>
                <c:pt idx="14">
                  <c:v>4023.1714285714284</c:v>
                </c:pt>
                <c:pt idx="15">
                  <c:v>4058.0999999999995</c:v>
                </c:pt>
                <c:pt idx="16">
                  <c:v>4058.0999999999995</c:v>
                </c:pt>
                <c:pt idx="17">
                  <c:v>4061.9428571428571</c:v>
                </c:pt>
                <c:pt idx="18">
                  <c:v>4285.7142857142853</c:v>
                </c:pt>
                <c:pt idx="19">
                  <c:v>4282.4142857142861</c:v>
                </c:pt>
                <c:pt idx="20">
                  <c:v>4206.6428571428569</c:v>
                </c:pt>
                <c:pt idx="21">
                  <c:v>4172.8285714285721</c:v>
                </c:pt>
                <c:pt idx="22">
                  <c:v>3700.8285714285716</c:v>
                </c:pt>
                <c:pt idx="23">
                  <c:v>3700.8285714285716</c:v>
                </c:pt>
                <c:pt idx="24">
                  <c:v>3879.6142857142854</c:v>
                </c:pt>
                <c:pt idx="25">
                  <c:v>4065.542857142857</c:v>
                </c:pt>
                <c:pt idx="26">
                  <c:v>3911.485714285714</c:v>
                </c:pt>
                <c:pt idx="27">
                  <c:v>4023.9714285714285</c:v>
                </c:pt>
                <c:pt idx="28">
                  <c:v>3953.0142857142855</c:v>
                </c:pt>
                <c:pt idx="29">
                  <c:v>4412.9285714285716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3DB-4454-AC35-7A8F1CC6D2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9217152"/>
        <c:axId val="119239424"/>
      </c:lineChart>
      <c:dateAx>
        <c:axId val="11921715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crossAx val="119239424"/>
        <c:crosses val="autoZero"/>
        <c:auto val="1"/>
        <c:lblOffset val="100"/>
        <c:baseTimeUnit val="days"/>
      </c:dateAx>
      <c:valAx>
        <c:axId val="119239424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1192171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1099" l="0.70000000000000062" r="0.70000000000000062" t="0.75000000000001099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9208421939959533E-2"/>
          <c:y val="1.9991879637029711E-2"/>
          <c:w val="0.77253359388470599"/>
          <c:h val="0.7390389287311756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Na!$A$4:$A$327</c:f>
              <c:numCache>
                <c:formatCode>m/d/yyyy</c:formatCode>
                <c:ptCount val="324"/>
                <c:pt idx="0">
                  <c:v>43466</c:v>
                </c:pt>
                <c:pt idx="1">
                  <c:v>43467</c:v>
                </c:pt>
                <c:pt idx="2">
                  <c:v>43468</c:v>
                </c:pt>
                <c:pt idx="3">
                  <c:v>43469</c:v>
                </c:pt>
                <c:pt idx="4">
                  <c:v>43470</c:v>
                </c:pt>
                <c:pt idx="5">
                  <c:v>43471</c:v>
                </c:pt>
                <c:pt idx="6">
                  <c:v>43472</c:v>
                </c:pt>
                <c:pt idx="7">
                  <c:v>43473</c:v>
                </c:pt>
                <c:pt idx="8">
                  <c:v>43474</c:v>
                </c:pt>
                <c:pt idx="9">
                  <c:v>43475</c:v>
                </c:pt>
                <c:pt idx="10">
                  <c:v>43476</c:v>
                </c:pt>
                <c:pt idx="11">
                  <c:v>43477</c:v>
                </c:pt>
                <c:pt idx="12">
                  <c:v>43478</c:v>
                </c:pt>
                <c:pt idx="13">
                  <c:v>43479</c:v>
                </c:pt>
                <c:pt idx="14">
                  <c:v>43480</c:v>
                </c:pt>
                <c:pt idx="15">
                  <c:v>43481</c:v>
                </c:pt>
                <c:pt idx="16">
                  <c:v>43482</c:v>
                </c:pt>
                <c:pt idx="17">
                  <c:v>43483</c:v>
                </c:pt>
                <c:pt idx="18">
                  <c:v>43484</c:v>
                </c:pt>
                <c:pt idx="19">
                  <c:v>43485</c:v>
                </c:pt>
                <c:pt idx="20">
                  <c:v>43486</c:v>
                </c:pt>
                <c:pt idx="21">
                  <c:v>43487</c:v>
                </c:pt>
                <c:pt idx="22">
                  <c:v>43488</c:v>
                </c:pt>
                <c:pt idx="23">
                  <c:v>43489</c:v>
                </c:pt>
                <c:pt idx="24">
                  <c:v>43490</c:v>
                </c:pt>
                <c:pt idx="25">
                  <c:v>43491</c:v>
                </c:pt>
                <c:pt idx="26">
                  <c:v>43492</c:v>
                </c:pt>
                <c:pt idx="27">
                  <c:v>43493</c:v>
                </c:pt>
                <c:pt idx="28">
                  <c:v>43494</c:v>
                </c:pt>
                <c:pt idx="29">
                  <c:v>43495</c:v>
                </c:pt>
              </c:numCache>
            </c:numRef>
          </c:cat>
          <c:val>
            <c:numRef>
              <c:f>Na!$B$4:$B$327</c:f>
              <c:numCache>
                <c:formatCode>0</c:formatCode>
                <c:ptCount val="324"/>
                <c:pt idx="0">
                  <c:v>4076.617142857142</c:v>
                </c:pt>
                <c:pt idx="1">
                  <c:v>3718.7457142857143</c:v>
                </c:pt>
                <c:pt idx="2">
                  <c:v>3077.4957142857138</c:v>
                </c:pt>
                <c:pt idx="3">
                  <c:v>2569.8528571428569</c:v>
                </c:pt>
                <c:pt idx="4">
                  <c:v>2130.4242857142854</c:v>
                </c:pt>
                <c:pt idx="5">
                  <c:v>2168.9814285714283</c:v>
                </c:pt>
                <c:pt idx="6">
                  <c:v>1132.31</c:v>
                </c:pt>
                <c:pt idx="7">
                  <c:v>1127.5914285714287</c:v>
                </c:pt>
                <c:pt idx="8">
                  <c:v>1786.6057142857142</c:v>
                </c:pt>
                <c:pt idx="9">
                  <c:v>1785.59</c:v>
                </c:pt>
                <c:pt idx="10">
                  <c:v>2296.8328571428569</c:v>
                </c:pt>
                <c:pt idx="11">
                  <c:v>2789.8614285714289</c:v>
                </c:pt>
                <c:pt idx="12">
                  <c:v>2953.8328571428574</c:v>
                </c:pt>
                <c:pt idx="13">
                  <c:v>3563.3328571428574</c:v>
                </c:pt>
                <c:pt idx="14">
                  <c:v>3948.8771428571426</c:v>
                </c:pt>
                <c:pt idx="15">
                  <c:v>3771.5914285714284</c:v>
                </c:pt>
                <c:pt idx="16">
                  <c:v>3771.5914285714284</c:v>
                </c:pt>
                <c:pt idx="17">
                  <c:v>3806.7485714285713</c:v>
                </c:pt>
                <c:pt idx="18">
                  <c:v>3400.9200000000005</c:v>
                </c:pt>
                <c:pt idx="19">
                  <c:v>3613.7485714285717</c:v>
                </c:pt>
                <c:pt idx="20">
                  <c:v>3036.62</c:v>
                </c:pt>
                <c:pt idx="21">
                  <c:v>3303.5342857142855</c:v>
                </c:pt>
                <c:pt idx="22">
                  <c:v>2743.22</c:v>
                </c:pt>
                <c:pt idx="23">
                  <c:v>2744.2357142857145</c:v>
                </c:pt>
                <c:pt idx="24">
                  <c:v>2555.1357142857146</c:v>
                </c:pt>
                <c:pt idx="25">
                  <c:v>2574.2214285714285</c:v>
                </c:pt>
                <c:pt idx="26">
                  <c:v>2361.3214285714284</c:v>
                </c:pt>
                <c:pt idx="27">
                  <c:v>2950.6642857142861</c:v>
                </c:pt>
                <c:pt idx="28">
                  <c:v>2418.3785714285709</c:v>
                </c:pt>
                <c:pt idx="29">
                  <c:v>3477.4357142857143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844-412D-AF78-2F1D6D4624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9787904"/>
        <c:axId val="119789440"/>
      </c:lineChart>
      <c:dateAx>
        <c:axId val="119787904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crossAx val="119789440"/>
        <c:crosses val="autoZero"/>
        <c:auto val="1"/>
        <c:lblOffset val="100"/>
        <c:baseTimeUnit val="days"/>
      </c:dateAx>
      <c:valAx>
        <c:axId val="119789440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1197879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1099" l="0.70000000000000062" r="0.70000000000000062" t="0.7500000000000109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152400</xdr:colOff>
      <xdr:row>1</xdr:row>
      <xdr:rowOff>161925</xdr:rowOff>
    </xdr:from>
    <xdr:to>
      <xdr:col>18</xdr:col>
      <xdr:colOff>152400</xdr:colOff>
      <xdr:row>16</xdr:row>
      <xdr:rowOff>47625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371476</xdr:colOff>
      <xdr:row>1</xdr:row>
      <xdr:rowOff>161925</xdr:rowOff>
    </xdr:from>
    <xdr:to>
      <xdr:col>14</xdr:col>
      <xdr:colOff>381000</xdr:colOff>
      <xdr:row>16</xdr:row>
      <xdr:rowOff>47625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</xdr:row>
      <xdr:rowOff>161925</xdr:rowOff>
    </xdr:from>
    <xdr:to>
      <xdr:col>15</xdr:col>
      <xdr:colOff>85724</xdr:colOff>
      <xdr:row>16</xdr:row>
      <xdr:rowOff>47625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85724</xdr:colOff>
      <xdr:row>1</xdr:row>
      <xdr:rowOff>0</xdr:rowOff>
    </xdr:from>
    <xdr:to>
      <xdr:col>15</xdr:col>
      <xdr:colOff>104775</xdr:colOff>
      <xdr:row>17</xdr:row>
      <xdr:rowOff>66674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44"/>
  <sheetViews>
    <sheetView tabSelected="1" workbookViewId="0">
      <pane xSplit="1" ySplit="3" topLeftCell="B30" activePane="bottomRight" state="frozen"/>
      <selection pane="topRight" activeCell="B1" sqref="B1"/>
      <selection pane="bottomLeft" activeCell="A3" sqref="A3"/>
      <selection pane="bottomRight" activeCell="C37" sqref="C37"/>
    </sheetView>
  </sheetViews>
  <sheetFormatPr defaultRowHeight="14.5" x14ac:dyDescent="0.35"/>
  <cols>
    <col min="1" max="1" width="10.81640625" style="11" customWidth="1"/>
    <col min="2" max="2" width="9.1796875" style="2"/>
  </cols>
  <sheetData>
    <row r="1" spans="1:42" x14ac:dyDescent="0.35">
      <c r="A1" s="11" t="s">
        <v>0</v>
      </c>
      <c r="B1" s="2" t="s">
        <v>1</v>
      </c>
      <c r="C1" t="s">
        <v>2</v>
      </c>
      <c r="D1" t="s">
        <v>58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</row>
    <row r="2" spans="1:42" x14ac:dyDescent="0.35">
      <c r="A2" s="11" t="s">
        <v>70</v>
      </c>
    </row>
    <row r="3" spans="1:42" x14ac:dyDescent="0.35">
      <c r="A3" s="11" t="s">
        <v>57</v>
      </c>
      <c r="B3" s="2">
        <v>160</v>
      </c>
      <c r="C3">
        <v>250</v>
      </c>
      <c r="D3">
        <v>1800</v>
      </c>
      <c r="E3">
        <v>72</v>
      </c>
      <c r="F3">
        <v>54</v>
      </c>
      <c r="G3">
        <v>9</v>
      </c>
      <c r="H3">
        <f>37/0.75</f>
        <v>49.333333333333336</v>
      </c>
      <c r="I3">
        <f>19/1.68</f>
        <v>11.30952380952381</v>
      </c>
      <c r="J3">
        <v>300</v>
      </c>
      <c r="K3">
        <f>45/1.5</f>
        <v>30</v>
      </c>
      <c r="L3">
        <v>300</v>
      </c>
      <c r="M3">
        <v>7500</v>
      </c>
      <c r="N3">
        <v>1.7</v>
      </c>
      <c r="O3">
        <v>2.4</v>
      </c>
      <c r="P3">
        <v>60</v>
      </c>
      <c r="Q3">
        <v>10</v>
      </c>
      <c r="R3">
        <v>1.2</v>
      </c>
      <c r="S3">
        <v>400</v>
      </c>
      <c r="T3">
        <v>1.3</v>
      </c>
      <c r="U3">
        <v>16</v>
      </c>
      <c r="V3">
        <v>5</v>
      </c>
      <c r="W3">
        <v>1200</v>
      </c>
      <c r="X3">
        <v>1</v>
      </c>
      <c r="Y3">
        <v>10</v>
      </c>
      <c r="Z3">
        <v>420</v>
      </c>
      <c r="AA3">
        <v>3.5</v>
      </c>
      <c r="AB3">
        <v>700</v>
      </c>
      <c r="AC3">
        <v>2000</v>
      </c>
      <c r="AD3">
        <v>70</v>
      </c>
      <c r="AE3">
        <v>2400</v>
      </c>
      <c r="AF3">
        <v>15</v>
      </c>
      <c r="AG3">
        <f>2/2.08</f>
        <v>0.96153846153846145</v>
      </c>
      <c r="AH3">
        <f>2.621/3.64</f>
        <v>0.72005494505494505</v>
      </c>
      <c r="AI3">
        <f>3.008/3.13</f>
        <v>0.9610223642172524</v>
      </c>
      <c r="AJ3">
        <f>4.473/4.66</f>
        <v>0.95987124463519302</v>
      </c>
      <c r="AK3">
        <f>2.944/3.5</f>
        <v>0.84114285714285708</v>
      </c>
      <c r="AL3">
        <f>1.056/3.52</f>
        <v>0.3</v>
      </c>
      <c r="AM3">
        <f>1.149/3.83</f>
        <v>0.3</v>
      </c>
      <c r="AN3">
        <f>0.751/4.17</f>
        <v>0.1800959232613909</v>
      </c>
      <c r="AO3">
        <f>2.072/4.32</f>
        <v>0.47962962962962963</v>
      </c>
      <c r="AP3">
        <f>2.538/3.53</f>
        <v>0.71898016997167136</v>
      </c>
    </row>
    <row r="4" spans="1:42" x14ac:dyDescent="0.35">
      <c r="A4" s="1">
        <v>43455</v>
      </c>
      <c r="B4">
        <v>201.8</v>
      </c>
      <c r="C4">
        <v>269</v>
      </c>
      <c r="D4">
        <v>2998.1</v>
      </c>
      <c r="E4">
        <v>209.87</v>
      </c>
      <c r="F4">
        <v>145.71</v>
      </c>
      <c r="G4">
        <v>49.430999999999997</v>
      </c>
      <c r="H4">
        <v>52.064999999999998</v>
      </c>
      <c r="I4">
        <v>31.469000000000001</v>
      </c>
      <c r="J4">
        <v>202</v>
      </c>
      <c r="K4">
        <v>40.295000000000002</v>
      </c>
      <c r="L4">
        <v>172</v>
      </c>
      <c r="M4">
        <v>6125.1</v>
      </c>
      <c r="N4">
        <v>3.98</v>
      </c>
      <c r="O4">
        <v>9.4489999999999998</v>
      </c>
      <c r="P4">
        <v>130.35</v>
      </c>
      <c r="Q4">
        <v>10.382</v>
      </c>
      <c r="R4">
        <v>1.863</v>
      </c>
      <c r="S4">
        <v>402.61</v>
      </c>
      <c r="T4">
        <v>3.9220000000000002</v>
      </c>
      <c r="U4">
        <v>52.459000000000003</v>
      </c>
      <c r="V4">
        <v>11</v>
      </c>
      <c r="W4">
        <v>1547.5</v>
      </c>
      <c r="X4">
        <v>2.2280000000000002</v>
      </c>
      <c r="Y4">
        <v>22.297999999999998</v>
      </c>
      <c r="Z4">
        <v>522.41999999999996</v>
      </c>
      <c r="AA4">
        <v>5.2569999999999997</v>
      </c>
      <c r="AB4">
        <v>2773</v>
      </c>
      <c r="AC4">
        <v>4626.8999999999996</v>
      </c>
      <c r="AD4">
        <v>390.1</v>
      </c>
      <c r="AE4">
        <v>3718</v>
      </c>
      <c r="AF4">
        <v>22.757999999999999</v>
      </c>
      <c r="AG4">
        <v>7.62</v>
      </c>
      <c r="AH4">
        <v>16.532</v>
      </c>
      <c r="AI4">
        <v>9</v>
      </c>
      <c r="AJ4">
        <v>16.773</v>
      </c>
      <c r="AK4">
        <v>11.605</v>
      </c>
      <c r="AL4">
        <v>5.4420000000000002</v>
      </c>
      <c r="AM4">
        <v>2.82</v>
      </c>
      <c r="AN4">
        <v>2.5259999999999998</v>
      </c>
      <c r="AO4">
        <v>8.9960000000000004</v>
      </c>
      <c r="AP4">
        <v>10.981999999999999</v>
      </c>
    </row>
    <row r="5" spans="1:42" x14ac:dyDescent="0.35">
      <c r="A5" s="1">
        <v>43456</v>
      </c>
      <c r="B5">
        <v>202.6</v>
      </c>
      <c r="C5">
        <v>242</v>
      </c>
      <c r="D5">
        <v>1693.1</v>
      </c>
      <c r="E5">
        <v>73.322999999999993</v>
      </c>
      <c r="F5">
        <v>21.827999999999999</v>
      </c>
      <c r="G5">
        <v>3.5710000000000002</v>
      </c>
      <c r="H5">
        <v>4.8339999999999996</v>
      </c>
      <c r="I5">
        <v>10.881</v>
      </c>
      <c r="J5">
        <v>317</v>
      </c>
      <c r="K5">
        <v>57.533000000000001</v>
      </c>
      <c r="L5">
        <v>82</v>
      </c>
      <c r="M5">
        <v>5328.4</v>
      </c>
      <c r="N5">
        <v>2.0790000000000002</v>
      </c>
      <c r="O5">
        <v>2.6909999999999998</v>
      </c>
      <c r="P5">
        <v>113.59</v>
      </c>
      <c r="Q5">
        <v>16.893999999999998</v>
      </c>
      <c r="R5">
        <v>1.274</v>
      </c>
      <c r="S5">
        <v>506.79</v>
      </c>
      <c r="T5">
        <v>2.0449999999999999</v>
      </c>
      <c r="U5">
        <v>9.3689999999999998</v>
      </c>
      <c r="V5">
        <v>6</v>
      </c>
      <c r="W5">
        <v>1329.2</v>
      </c>
      <c r="X5">
        <v>2.4350000000000001</v>
      </c>
      <c r="Y5">
        <v>21.363</v>
      </c>
      <c r="Z5">
        <v>505.7</v>
      </c>
      <c r="AA5">
        <v>5.867</v>
      </c>
      <c r="AB5">
        <v>1550.6</v>
      </c>
      <c r="AC5">
        <v>5732.5</v>
      </c>
      <c r="AD5">
        <v>113.77</v>
      </c>
      <c r="AE5">
        <v>1096.3</v>
      </c>
      <c r="AF5">
        <v>12.016</v>
      </c>
      <c r="AG5">
        <v>2.5920000000000001</v>
      </c>
      <c r="AH5">
        <v>5.2530000000000001</v>
      </c>
      <c r="AI5">
        <v>3</v>
      </c>
      <c r="AJ5">
        <v>6.2460000000000004</v>
      </c>
      <c r="AK5">
        <v>4.2560000000000002</v>
      </c>
      <c r="AL5">
        <v>1.462</v>
      </c>
      <c r="AM5">
        <v>0.80900000000000005</v>
      </c>
      <c r="AN5">
        <v>0.94099999999999995</v>
      </c>
      <c r="AO5">
        <v>3.1989999999999998</v>
      </c>
      <c r="AP5">
        <v>3.6659999999999999</v>
      </c>
    </row>
    <row r="6" spans="1:42" x14ac:dyDescent="0.35">
      <c r="A6" s="1">
        <v>43457</v>
      </c>
      <c r="B6">
        <v>202.2</v>
      </c>
      <c r="C6">
        <v>258</v>
      </c>
      <c r="D6">
        <v>2065.8000000000002</v>
      </c>
      <c r="E6">
        <v>115.78</v>
      </c>
      <c r="F6">
        <v>98.177000000000007</v>
      </c>
      <c r="G6">
        <v>30.545000000000002</v>
      </c>
      <c r="H6">
        <v>37.139000000000003</v>
      </c>
      <c r="I6">
        <v>21.588999999999999</v>
      </c>
      <c r="J6">
        <v>198</v>
      </c>
      <c r="K6">
        <v>27.925000000000001</v>
      </c>
      <c r="L6">
        <v>127</v>
      </c>
      <c r="M6">
        <v>17351.5</v>
      </c>
      <c r="N6">
        <v>2.9020000000000001</v>
      </c>
      <c r="O6">
        <v>5.8970000000000002</v>
      </c>
      <c r="P6">
        <v>37.634</v>
      </c>
      <c r="Q6">
        <v>8.2149999999999999</v>
      </c>
      <c r="R6">
        <v>0.97299999999999998</v>
      </c>
      <c r="S6">
        <v>222.86</v>
      </c>
      <c r="T6">
        <v>3.387</v>
      </c>
      <c r="U6">
        <v>14.571</v>
      </c>
      <c r="V6">
        <v>8</v>
      </c>
      <c r="W6">
        <v>1616.3</v>
      </c>
      <c r="X6">
        <v>1.907</v>
      </c>
      <c r="Y6">
        <v>19.501999999999999</v>
      </c>
      <c r="Z6">
        <v>507.71</v>
      </c>
      <c r="AA6">
        <v>4.4790000000000001</v>
      </c>
      <c r="AB6">
        <v>2178.1999999999998</v>
      </c>
      <c r="AC6">
        <v>4787.2</v>
      </c>
      <c r="AD6">
        <v>189.09</v>
      </c>
      <c r="AE6">
        <v>2473.3000000000002</v>
      </c>
      <c r="AF6">
        <v>15.667</v>
      </c>
      <c r="AG6">
        <v>4.79</v>
      </c>
      <c r="AH6">
        <v>9.0289999999999999</v>
      </c>
      <c r="AI6">
        <v>5</v>
      </c>
      <c r="AJ6">
        <v>10.036</v>
      </c>
      <c r="AK6">
        <v>6.9870000000000001</v>
      </c>
      <c r="AL6">
        <v>2.9769999999999999</v>
      </c>
      <c r="AM6">
        <v>1.6279999999999999</v>
      </c>
      <c r="AN6">
        <v>1.5249999999999999</v>
      </c>
      <c r="AO6">
        <v>5.1849999999999996</v>
      </c>
      <c r="AP6">
        <v>6.3419999999999996</v>
      </c>
    </row>
    <row r="7" spans="1:42" x14ac:dyDescent="0.35">
      <c r="A7" s="1">
        <v>43458</v>
      </c>
      <c r="B7">
        <v>201.8</v>
      </c>
      <c r="C7">
        <v>248</v>
      </c>
      <c r="D7">
        <v>2232.6999999999998</v>
      </c>
      <c r="E7">
        <v>147.19999999999999</v>
      </c>
      <c r="F7">
        <v>67.186999999999998</v>
      </c>
      <c r="G7">
        <v>17.5</v>
      </c>
      <c r="H7">
        <v>20.398</v>
      </c>
      <c r="I7">
        <v>20.808</v>
      </c>
      <c r="J7">
        <v>275</v>
      </c>
      <c r="K7">
        <v>31.931000000000001</v>
      </c>
      <c r="L7">
        <v>936</v>
      </c>
      <c r="M7">
        <v>8302</v>
      </c>
      <c r="N7">
        <v>4.2809999999999997</v>
      </c>
      <c r="O7">
        <v>6.4480000000000004</v>
      </c>
      <c r="P7">
        <v>108.12</v>
      </c>
      <c r="Q7">
        <v>8.5389999999999997</v>
      </c>
      <c r="R7">
        <v>1.6639999999999999</v>
      </c>
      <c r="S7">
        <v>421.29</v>
      </c>
      <c r="T7">
        <v>4.1189999999999998</v>
      </c>
      <c r="U7">
        <v>49.573</v>
      </c>
      <c r="V7">
        <v>9</v>
      </c>
      <c r="W7">
        <v>1639.2</v>
      </c>
      <c r="X7">
        <v>1.478</v>
      </c>
      <c r="Y7">
        <v>26.265000000000001</v>
      </c>
      <c r="Z7">
        <v>526.23</v>
      </c>
      <c r="AA7">
        <v>4.7830000000000004</v>
      </c>
      <c r="AB7">
        <v>2390.1999999999998</v>
      </c>
      <c r="AC7">
        <v>5020</v>
      </c>
      <c r="AD7">
        <v>246.74</v>
      </c>
      <c r="AE7">
        <v>2045.8</v>
      </c>
      <c r="AF7">
        <v>18.157</v>
      </c>
      <c r="AG7">
        <v>5.6669999999999998</v>
      </c>
      <c r="AH7">
        <v>11.769</v>
      </c>
      <c r="AI7">
        <v>6</v>
      </c>
      <c r="AJ7">
        <v>12.327999999999999</v>
      </c>
      <c r="AK7">
        <v>8.2029999999999994</v>
      </c>
      <c r="AL7">
        <v>4.0250000000000004</v>
      </c>
      <c r="AM7">
        <v>2.0150000000000001</v>
      </c>
      <c r="AN7">
        <v>1.8069999999999999</v>
      </c>
      <c r="AO7">
        <v>6.4950000000000001</v>
      </c>
      <c r="AP7">
        <v>7.9269999999999996</v>
      </c>
    </row>
    <row r="8" spans="1:42" x14ac:dyDescent="0.35">
      <c r="A8" s="1">
        <v>43459</v>
      </c>
      <c r="B8">
        <v>202.2</v>
      </c>
      <c r="C8">
        <v>71</v>
      </c>
      <c r="D8">
        <v>3452.2</v>
      </c>
      <c r="E8">
        <v>159.82</v>
      </c>
      <c r="F8">
        <v>151.72999999999999</v>
      </c>
      <c r="G8">
        <v>49.103000000000002</v>
      </c>
      <c r="H8">
        <v>32.860999999999997</v>
      </c>
      <c r="I8">
        <v>15.879</v>
      </c>
      <c r="J8">
        <v>376</v>
      </c>
      <c r="K8">
        <v>32.630000000000003</v>
      </c>
      <c r="L8">
        <v>787</v>
      </c>
      <c r="M8">
        <v>5968.7</v>
      </c>
      <c r="N8">
        <v>4.5579999999999998</v>
      </c>
      <c r="O8">
        <v>4.3220000000000001</v>
      </c>
      <c r="P8">
        <v>100.93</v>
      </c>
      <c r="Q8">
        <v>6.5720000000000001</v>
      </c>
      <c r="R8">
        <v>1.569</v>
      </c>
      <c r="S8">
        <v>290.51</v>
      </c>
      <c r="T8">
        <v>2.7770000000000001</v>
      </c>
      <c r="U8">
        <v>57.588999999999999</v>
      </c>
      <c r="V8">
        <v>9</v>
      </c>
      <c r="W8">
        <v>1282.0999999999999</v>
      </c>
      <c r="X8">
        <v>2.077</v>
      </c>
      <c r="Y8">
        <v>12.698</v>
      </c>
      <c r="Z8">
        <v>595.82000000000005</v>
      </c>
      <c r="AA8">
        <v>5.992</v>
      </c>
      <c r="AB8">
        <v>2467.8000000000002</v>
      </c>
      <c r="AC8">
        <v>5130.2</v>
      </c>
      <c r="AD8">
        <v>353.29</v>
      </c>
      <c r="AE8">
        <v>3893.7</v>
      </c>
      <c r="AF8">
        <v>17.295999999999999</v>
      </c>
      <c r="AG8">
        <v>5.9320000000000004</v>
      </c>
      <c r="AH8">
        <v>12.545</v>
      </c>
      <c r="AI8">
        <v>6</v>
      </c>
      <c r="AJ8">
        <v>12.282999999999999</v>
      </c>
      <c r="AK8">
        <v>8.4540000000000006</v>
      </c>
      <c r="AL8">
        <v>3.948</v>
      </c>
      <c r="AM8">
        <v>1.786</v>
      </c>
      <c r="AN8">
        <v>1.8240000000000001</v>
      </c>
      <c r="AO8">
        <v>6.65</v>
      </c>
      <c r="AP8">
        <v>7.742</v>
      </c>
    </row>
    <row r="9" spans="1:42" x14ac:dyDescent="0.35">
      <c r="A9" s="1">
        <v>43460</v>
      </c>
      <c r="B9">
        <v>202.2</v>
      </c>
      <c r="C9">
        <v>108</v>
      </c>
      <c r="D9">
        <v>3155.2</v>
      </c>
      <c r="E9">
        <v>99.600999999999999</v>
      </c>
      <c r="F9">
        <v>114.51</v>
      </c>
      <c r="G9">
        <v>41.185000000000002</v>
      </c>
      <c r="H9">
        <v>39.432000000000002</v>
      </c>
      <c r="I9">
        <v>11.76</v>
      </c>
      <c r="J9">
        <v>447</v>
      </c>
      <c r="K9">
        <v>29.364999999999998</v>
      </c>
      <c r="L9">
        <v>242</v>
      </c>
      <c r="M9">
        <v>5891.3</v>
      </c>
      <c r="N9">
        <v>3.161</v>
      </c>
      <c r="O9">
        <v>4.6399999999999997</v>
      </c>
      <c r="P9">
        <v>50.06</v>
      </c>
      <c r="Q9">
        <v>7.117</v>
      </c>
      <c r="R9">
        <v>3.0150000000000001</v>
      </c>
      <c r="S9">
        <v>272.94</v>
      </c>
      <c r="T9">
        <v>2.6539999999999999</v>
      </c>
      <c r="U9">
        <v>23.954999999999998</v>
      </c>
      <c r="V9">
        <v>6</v>
      </c>
      <c r="W9">
        <v>1202.5</v>
      </c>
      <c r="X9">
        <v>2.0019999999999998</v>
      </c>
      <c r="Y9">
        <v>14.428000000000001</v>
      </c>
      <c r="Z9">
        <v>524.99</v>
      </c>
      <c r="AA9">
        <v>4.9790000000000001</v>
      </c>
      <c r="AB9">
        <v>1996.6</v>
      </c>
      <c r="AC9">
        <v>4554.3</v>
      </c>
      <c r="AD9">
        <v>131.54</v>
      </c>
      <c r="AE9">
        <v>3827.5</v>
      </c>
      <c r="AF9">
        <v>13.968</v>
      </c>
      <c r="AG9">
        <v>3.5089999999999999</v>
      </c>
      <c r="AH9">
        <v>6.75</v>
      </c>
      <c r="AI9">
        <v>4</v>
      </c>
      <c r="AJ9">
        <v>8.1590000000000007</v>
      </c>
      <c r="AK9">
        <v>4.9729999999999999</v>
      </c>
      <c r="AL9">
        <v>2.206</v>
      </c>
      <c r="AM9">
        <v>1.226</v>
      </c>
      <c r="AN9">
        <v>1.1559999999999999</v>
      </c>
      <c r="AO9">
        <v>4.0359999999999996</v>
      </c>
      <c r="AP9">
        <v>4.4400000000000004</v>
      </c>
    </row>
    <row r="10" spans="1:42" x14ac:dyDescent="0.35">
      <c r="A10" s="1">
        <v>43461</v>
      </c>
      <c r="B10">
        <v>203.6</v>
      </c>
      <c r="C10">
        <v>214</v>
      </c>
      <c r="D10">
        <v>1253.4000000000001</v>
      </c>
      <c r="E10">
        <v>88.034999999999997</v>
      </c>
      <c r="F10">
        <v>51.84</v>
      </c>
      <c r="G10">
        <v>10.356</v>
      </c>
      <c r="H10">
        <v>16.899000000000001</v>
      </c>
      <c r="I10">
        <v>20.396000000000001</v>
      </c>
      <c r="J10">
        <v>113</v>
      </c>
      <c r="K10">
        <v>14.154999999999999</v>
      </c>
      <c r="L10">
        <v>167</v>
      </c>
      <c r="M10">
        <v>363</v>
      </c>
      <c r="N10">
        <v>1.6339999999999999</v>
      </c>
      <c r="O10">
        <v>1.8919999999999999</v>
      </c>
      <c r="P10">
        <v>1.95</v>
      </c>
      <c r="Q10">
        <v>5.9779999999999998</v>
      </c>
      <c r="R10">
        <v>2.21</v>
      </c>
      <c r="S10">
        <v>145.9</v>
      </c>
      <c r="T10">
        <v>1.004</v>
      </c>
      <c r="U10">
        <v>30.704000000000001</v>
      </c>
      <c r="V10">
        <v>2</v>
      </c>
      <c r="W10">
        <v>198.23</v>
      </c>
      <c r="X10">
        <v>0.78200000000000003</v>
      </c>
      <c r="Y10">
        <v>9.2070000000000007</v>
      </c>
      <c r="Z10">
        <v>240.99</v>
      </c>
      <c r="AA10">
        <v>4.7110000000000003</v>
      </c>
      <c r="AB10">
        <v>1181.5</v>
      </c>
      <c r="AC10">
        <v>1537.5</v>
      </c>
      <c r="AD10">
        <v>209.39</v>
      </c>
      <c r="AE10">
        <v>4524.3</v>
      </c>
      <c r="AF10">
        <v>9.77</v>
      </c>
      <c r="AG10">
        <v>3.0430000000000001</v>
      </c>
      <c r="AH10">
        <v>6.68</v>
      </c>
      <c r="AI10">
        <v>3</v>
      </c>
      <c r="AJ10">
        <v>6.7320000000000002</v>
      </c>
      <c r="AK10">
        <v>4.2240000000000002</v>
      </c>
      <c r="AL10">
        <v>2.1869999999999998</v>
      </c>
      <c r="AM10">
        <v>1.304</v>
      </c>
      <c r="AN10">
        <v>1.0669999999999999</v>
      </c>
      <c r="AO10">
        <v>3.63</v>
      </c>
      <c r="AP10">
        <v>4.0430000000000001</v>
      </c>
    </row>
    <row r="11" spans="1:42" x14ac:dyDescent="0.35">
      <c r="A11" s="1">
        <v>43462</v>
      </c>
      <c r="B11">
        <v>204.2</v>
      </c>
      <c r="C11">
        <v>384</v>
      </c>
      <c r="D11">
        <v>2865.7</v>
      </c>
      <c r="E11">
        <v>132.32</v>
      </c>
      <c r="F11">
        <v>97.314999999999998</v>
      </c>
      <c r="G11">
        <v>32.533000000000001</v>
      </c>
      <c r="H11">
        <v>28.359000000000002</v>
      </c>
      <c r="I11">
        <v>20.175999999999998</v>
      </c>
      <c r="J11">
        <v>386</v>
      </c>
      <c r="K11">
        <v>50.682000000000002</v>
      </c>
      <c r="L11">
        <v>200</v>
      </c>
      <c r="M11">
        <v>5965.6</v>
      </c>
      <c r="N11">
        <v>3.3159999999999998</v>
      </c>
      <c r="O11">
        <v>4.0999999999999996</v>
      </c>
      <c r="P11">
        <v>96.567999999999998</v>
      </c>
      <c r="Q11">
        <v>19.274999999999999</v>
      </c>
      <c r="R11">
        <v>2.2839999999999998</v>
      </c>
      <c r="S11">
        <v>777.88</v>
      </c>
      <c r="T11">
        <v>3.0190000000000001</v>
      </c>
      <c r="U11">
        <v>30.36</v>
      </c>
      <c r="V11">
        <v>6</v>
      </c>
      <c r="W11">
        <v>1738.7</v>
      </c>
      <c r="X11">
        <v>2.698</v>
      </c>
      <c r="Y11">
        <v>40.529000000000003</v>
      </c>
      <c r="Z11">
        <v>601.14</v>
      </c>
      <c r="AA11">
        <v>6.0750000000000002</v>
      </c>
      <c r="AB11">
        <v>2252.6</v>
      </c>
      <c r="AC11">
        <v>4888.3999999999996</v>
      </c>
      <c r="AD11">
        <v>234.39</v>
      </c>
      <c r="AE11">
        <v>4895.3</v>
      </c>
      <c r="AF11">
        <v>22.76</v>
      </c>
      <c r="AG11">
        <v>4.4390000000000001</v>
      </c>
      <c r="AH11">
        <v>9.1449999999999996</v>
      </c>
      <c r="AI11">
        <v>6</v>
      </c>
      <c r="AJ11">
        <v>10.414999999999999</v>
      </c>
      <c r="AK11">
        <v>6.9109999999999996</v>
      </c>
      <c r="AL11">
        <v>2.7770000000000001</v>
      </c>
      <c r="AM11">
        <v>1.5469999999999999</v>
      </c>
      <c r="AN11">
        <v>1.54</v>
      </c>
      <c r="AO11">
        <v>5.1609999999999996</v>
      </c>
      <c r="AP11">
        <v>6.1890000000000001</v>
      </c>
    </row>
    <row r="12" spans="1:42" x14ac:dyDescent="0.35">
      <c r="A12" s="1">
        <v>43463</v>
      </c>
      <c r="B12">
        <v>204.2</v>
      </c>
      <c r="C12">
        <v>269</v>
      </c>
      <c r="D12">
        <v>2915.5</v>
      </c>
      <c r="E12">
        <v>220.43</v>
      </c>
      <c r="F12">
        <v>84.697000000000003</v>
      </c>
      <c r="G12">
        <v>21.274000000000001</v>
      </c>
      <c r="H12">
        <v>27.052</v>
      </c>
      <c r="I12">
        <v>28.696999999999999</v>
      </c>
      <c r="J12">
        <v>327</v>
      </c>
      <c r="K12">
        <v>49.180999999999997</v>
      </c>
      <c r="L12">
        <v>588</v>
      </c>
      <c r="M12">
        <v>64421.1</v>
      </c>
      <c r="N12">
        <v>4.84</v>
      </c>
      <c r="O12">
        <v>4.72</v>
      </c>
      <c r="P12">
        <v>97.721999999999994</v>
      </c>
      <c r="Q12">
        <v>21.015000000000001</v>
      </c>
      <c r="R12">
        <v>3.2189999999999999</v>
      </c>
      <c r="S12">
        <v>598.58000000000004</v>
      </c>
      <c r="T12">
        <v>3.1360000000000001</v>
      </c>
      <c r="U12">
        <v>33.673999999999999</v>
      </c>
      <c r="V12">
        <v>11</v>
      </c>
      <c r="W12">
        <v>1316.8</v>
      </c>
      <c r="X12">
        <v>3.508</v>
      </c>
      <c r="Y12">
        <v>32.451000000000001</v>
      </c>
      <c r="Z12">
        <v>716.53</v>
      </c>
      <c r="AA12">
        <v>6.9950000000000001</v>
      </c>
      <c r="AB12">
        <v>2741.9</v>
      </c>
      <c r="AC12">
        <v>6948.2</v>
      </c>
      <c r="AD12">
        <v>175.67</v>
      </c>
      <c r="AE12">
        <v>4133.1000000000004</v>
      </c>
      <c r="AF12">
        <v>31.696000000000002</v>
      </c>
      <c r="AG12">
        <v>7.7770000000000001</v>
      </c>
      <c r="AH12">
        <v>17.695</v>
      </c>
      <c r="AI12">
        <v>9</v>
      </c>
      <c r="AJ12">
        <v>17.282</v>
      </c>
      <c r="AK12">
        <v>11.345000000000001</v>
      </c>
      <c r="AL12">
        <v>5.37</v>
      </c>
      <c r="AM12">
        <v>2.6970000000000001</v>
      </c>
      <c r="AN12">
        <v>2.5859999999999999</v>
      </c>
      <c r="AO12">
        <v>9.3740000000000006</v>
      </c>
      <c r="AP12">
        <v>10.552</v>
      </c>
    </row>
    <row r="13" spans="1:42" x14ac:dyDescent="0.35">
      <c r="A13" s="1">
        <v>43464</v>
      </c>
      <c r="B13">
        <v>205.8</v>
      </c>
      <c r="C13">
        <v>73</v>
      </c>
      <c r="D13">
        <v>1586.3</v>
      </c>
      <c r="E13">
        <v>56.124000000000002</v>
      </c>
      <c r="F13">
        <v>41.228999999999999</v>
      </c>
      <c r="G13">
        <v>10.554</v>
      </c>
      <c r="H13">
        <v>16.911000000000001</v>
      </c>
      <c r="I13">
        <v>11.022</v>
      </c>
      <c r="J13">
        <v>261</v>
      </c>
      <c r="K13">
        <v>28.966999999999999</v>
      </c>
      <c r="L13">
        <v>24</v>
      </c>
      <c r="M13">
        <v>3178.5</v>
      </c>
      <c r="N13">
        <v>2.3479999999999999</v>
      </c>
      <c r="O13">
        <v>2.786</v>
      </c>
      <c r="P13">
        <v>274.69</v>
      </c>
      <c r="Q13">
        <v>5.6630000000000003</v>
      </c>
      <c r="R13">
        <v>1.276</v>
      </c>
      <c r="S13">
        <v>245.15</v>
      </c>
      <c r="T13">
        <v>1.014</v>
      </c>
      <c r="U13">
        <v>19.366</v>
      </c>
      <c r="V13">
        <v>2</v>
      </c>
      <c r="W13">
        <v>354.56</v>
      </c>
      <c r="X13">
        <v>1.802</v>
      </c>
      <c r="Y13">
        <v>12.093999999999999</v>
      </c>
      <c r="Z13">
        <v>333.56</v>
      </c>
      <c r="AA13">
        <v>6.806</v>
      </c>
      <c r="AB13">
        <v>893.63</v>
      </c>
      <c r="AC13">
        <v>2175.8000000000002</v>
      </c>
      <c r="AD13">
        <v>106.85</v>
      </c>
      <c r="AE13">
        <v>1191.3</v>
      </c>
      <c r="AF13">
        <v>8.3420000000000005</v>
      </c>
      <c r="AG13">
        <v>2.6389999999999998</v>
      </c>
      <c r="AH13">
        <v>5.0490000000000004</v>
      </c>
      <c r="AI13">
        <v>3</v>
      </c>
      <c r="AJ13">
        <v>5.8490000000000002</v>
      </c>
      <c r="AK13">
        <v>3.9350000000000001</v>
      </c>
      <c r="AL13">
        <v>1.609</v>
      </c>
      <c r="AM13">
        <v>0.85</v>
      </c>
      <c r="AN13">
        <v>0.91</v>
      </c>
      <c r="AO13">
        <v>2.948</v>
      </c>
      <c r="AP13">
        <v>3.45</v>
      </c>
    </row>
    <row r="14" spans="1:42" x14ac:dyDescent="0.35">
      <c r="A14" s="1">
        <v>43465</v>
      </c>
      <c r="B14">
        <v>206</v>
      </c>
      <c r="C14">
        <v>201</v>
      </c>
      <c r="D14">
        <v>3322.6</v>
      </c>
      <c r="E14">
        <v>164.51</v>
      </c>
      <c r="F14">
        <v>85.164000000000001</v>
      </c>
      <c r="G14">
        <v>23.423999999999999</v>
      </c>
      <c r="H14">
        <v>32.746000000000002</v>
      </c>
      <c r="I14">
        <v>21.986999999999998</v>
      </c>
      <c r="J14">
        <v>504</v>
      </c>
      <c r="K14">
        <v>45.887</v>
      </c>
      <c r="L14">
        <v>229</v>
      </c>
      <c r="M14">
        <v>9758.7000000000007</v>
      </c>
      <c r="N14">
        <v>3.4540000000000002</v>
      </c>
      <c r="O14">
        <v>12.39</v>
      </c>
      <c r="P14">
        <v>224.98</v>
      </c>
      <c r="Q14">
        <v>14.667</v>
      </c>
      <c r="R14">
        <v>2.2810000000000001</v>
      </c>
      <c r="S14">
        <v>485.19</v>
      </c>
      <c r="T14">
        <v>3.508</v>
      </c>
      <c r="U14">
        <v>63.49</v>
      </c>
      <c r="V14">
        <v>10</v>
      </c>
      <c r="W14">
        <v>1488.4</v>
      </c>
      <c r="X14">
        <v>3.605</v>
      </c>
      <c r="Y14">
        <v>30.568000000000001</v>
      </c>
      <c r="Z14">
        <v>768.64</v>
      </c>
      <c r="AA14">
        <v>11.052</v>
      </c>
      <c r="AB14">
        <v>3130.3</v>
      </c>
      <c r="AC14">
        <v>6279.3</v>
      </c>
      <c r="AD14">
        <v>369.73</v>
      </c>
      <c r="AE14">
        <v>9384.9</v>
      </c>
      <c r="AF14">
        <v>79.010999999999996</v>
      </c>
      <c r="AG14">
        <v>7.6310000000000002</v>
      </c>
      <c r="AH14">
        <v>15.081</v>
      </c>
      <c r="AI14">
        <v>8</v>
      </c>
      <c r="AJ14">
        <v>16.053999999999998</v>
      </c>
      <c r="AK14">
        <v>10.686999999999999</v>
      </c>
      <c r="AL14">
        <v>4.8659999999999997</v>
      </c>
      <c r="AM14">
        <v>2.4929999999999999</v>
      </c>
      <c r="AN14">
        <v>2.5009999999999999</v>
      </c>
      <c r="AO14">
        <v>8.2230000000000008</v>
      </c>
      <c r="AP14">
        <v>9.92</v>
      </c>
    </row>
    <row r="15" spans="1:42" x14ac:dyDescent="0.35">
      <c r="A15" s="1">
        <v>43466</v>
      </c>
      <c r="B15">
        <v>207.2</v>
      </c>
      <c r="C15">
        <v>70</v>
      </c>
      <c r="D15">
        <v>1265.7</v>
      </c>
      <c r="E15">
        <v>87.013999999999996</v>
      </c>
      <c r="F15">
        <v>21.891999999999999</v>
      </c>
      <c r="G15">
        <v>2.9420000000000002</v>
      </c>
      <c r="H15">
        <v>8.157</v>
      </c>
      <c r="I15">
        <v>8.8190000000000008</v>
      </c>
      <c r="J15">
        <v>196</v>
      </c>
      <c r="K15">
        <v>29.11</v>
      </c>
      <c r="L15">
        <v>89</v>
      </c>
      <c r="M15">
        <v>8168</v>
      </c>
      <c r="N15">
        <v>1.6870000000000001</v>
      </c>
      <c r="O15">
        <v>6.9050000000000002</v>
      </c>
      <c r="P15">
        <v>17.454999999999998</v>
      </c>
      <c r="Q15">
        <v>10.428000000000001</v>
      </c>
      <c r="R15">
        <v>0.96599999999999997</v>
      </c>
      <c r="S15">
        <v>311.32</v>
      </c>
      <c r="T15">
        <v>1.8839999999999999</v>
      </c>
      <c r="U15">
        <v>17.869</v>
      </c>
      <c r="V15">
        <v>6</v>
      </c>
      <c r="W15">
        <v>1352.1</v>
      </c>
      <c r="X15">
        <v>1.9830000000000001</v>
      </c>
      <c r="Y15">
        <v>18.722000000000001</v>
      </c>
      <c r="Z15">
        <v>600.73</v>
      </c>
      <c r="AA15">
        <v>5.1989999999999998</v>
      </c>
      <c r="AB15">
        <v>1858.7</v>
      </c>
      <c r="AC15">
        <v>5260.9</v>
      </c>
      <c r="AD15">
        <v>128.41</v>
      </c>
      <c r="AE15">
        <v>579.91999999999996</v>
      </c>
      <c r="AF15">
        <v>10.743</v>
      </c>
      <c r="AG15">
        <v>3.1549999999999998</v>
      </c>
      <c r="AH15">
        <v>6.6420000000000003</v>
      </c>
      <c r="AI15">
        <v>4</v>
      </c>
      <c r="AJ15">
        <v>7.306</v>
      </c>
      <c r="AK15">
        <v>4.8739999999999997</v>
      </c>
      <c r="AL15">
        <v>1.988</v>
      </c>
      <c r="AM15">
        <v>0.96</v>
      </c>
      <c r="AN15">
        <v>1.1200000000000001</v>
      </c>
      <c r="AO15">
        <v>3.7290000000000001</v>
      </c>
      <c r="AP15">
        <v>4.2629999999999999</v>
      </c>
    </row>
    <row r="16" spans="1:42" x14ac:dyDescent="0.35">
      <c r="A16" s="1">
        <v>43467</v>
      </c>
      <c r="B16">
        <v>205</v>
      </c>
      <c r="C16">
        <v>420</v>
      </c>
      <c r="D16">
        <v>2150.1</v>
      </c>
      <c r="E16">
        <v>148.5</v>
      </c>
      <c r="F16">
        <v>39.156999999999996</v>
      </c>
      <c r="G16">
        <v>10.907</v>
      </c>
      <c r="H16">
        <v>12.351000000000001</v>
      </c>
      <c r="I16">
        <v>11.733000000000001</v>
      </c>
      <c r="J16">
        <v>319</v>
      </c>
      <c r="K16">
        <v>33.502000000000002</v>
      </c>
      <c r="L16">
        <v>274</v>
      </c>
      <c r="M16">
        <v>4171.1000000000004</v>
      </c>
      <c r="N16">
        <v>4.6210000000000004</v>
      </c>
      <c r="O16">
        <v>7.5780000000000003</v>
      </c>
      <c r="P16">
        <v>158.55000000000001</v>
      </c>
      <c r="Q16">
        <v>13.151999999999999</v>
      </c>
      <c r="R16">
        <v>2.2549999999999999</v>
      </c>
      <c r="S16">
        <v>529.5</v>
      </c>
      <c r="T16">
        <v>2.927</v>
      </c>
      <c r="U16">
        <v>60.822000000000003</v>
      </c>
      <c r="V16">
        <v>9</v>
      </c>
      <c r="W16">
        <v>1201.8</v>
      </c>
      <c r="X16">
        <v>2.3719999999999999</v>
      </c>
      <c r="Y16">
        <v>27.010999999999999</v>
      </c>
      <c r="Z16">
        <v>506.98</v>
      </c>
      <c r="AA16">
        <v>2.702</v>
      </c>
      <c r="AB16">
        <v>2424.9</v>
      </c>
      <c r="AC16">
        <v>5365.6</v>
      </c>
      <c r="AD16">
        <v>243.04</v>
      </c>
      <c r="AE16">
        <v>1322.4</v>
      </c>
      <c r="AF16">
        <v>17.215</v>
      </c>
      <c r="AG16">
        <v>5.54</v>
      </c>
      <c r="AH16">
        <v>12.1</v>
      </c>
      <c r="AI16">
        <v>6</v>
      </c>
      <c r="AJ16">
        <v>12.242000000000001</v>
      </c>
      <c r="AK16">
        <v>8.1850000000000005</v>
      </c>
      <c r="AL16">
        <v>4.0380000000000003</v>
      </c>
      <c r="AM16">
        <v>1.8149999999999999</v>
      </c>
      <c r="AN16">
        <v>1.821</v>
      </c>
      <c r="AO16">
        <v>6.4619999999999997</v>
      </c>
      <c r="AP16">
        <v>7.7210000000000001</v>
      </c>
    </row>
    <row r="17" spans="1:42" x14ac:dyDescent="0.35">
      <c r="A17" s="1">
        <v>43468</v>
      </c>
      <c r="B17">
        <v>204.6</v>
      </c>
      <c r="C17">
        <v>715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23.7</v>
      </c>
      <c r="X17">
        <v>7.0999999999999994E-2</v>
      </c>
      <c r="Y17">
        <v>0.11799999999999999</v>
      </c>
      <c r="Z17">
        <v>11.85</v>
      </c>
      <c r="AA17">
        <v>1.2E-2</v>
      </c>
      <c r="AB17">
        <v>0</v>
      </c>
      <c r="AC17">
        <v>0</v>
      </c>
      <c r="AD17">
        <v>0</v>
      </c>
      <c r="AE17">
        <v>35.549999999999997</v>
      </c>
      <c r="AF17">
        <v>0.35499999999999998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</row>
    <row r="18" spans="1:42" x14ac:dyDescent="0.35">
      <c r="A18" s="1">
        <v>43469</v>
      </c>
      <c r="B18">
        <v>201.6</v>
      </c>
      <c r="C18">
        <v>492</v>
      </c>
      <c r="D18">
        <v>2506</v>
      </c>
      <c r="E18">
        <v>154.94</v>
      </c>
      <c r="F18">
        <v>71.995999999999995</v>
      </c>
      <c r="G18">
        <v>16.923999999999999</v>
      </c>
      <c r="H18">
        <v>26.548999999999999</v>
      </c>
      <c r="I18">
        <v>20.908999999999999</v>
      </c>
      <c r="J18">
        <v>328</v>
      </c>
      <c r="K18">
        <v>55.116</v>
      </c>
      <c r="L18">
        <v>842</v>
      </c>
      <c r="M18">
        <v>5553.4</v>
      </c>
      <c r="N18">
        <v>3.8959999999999999</v>
      </c>
      <c r="O18">
        <v>4.2050000000000001</v>
      </c>
      <c r="P18">
        <v>115.2</v>
      </c>
      <c r="Q18">
        <v>23.35</v>
      </c>
      <c r="R18">
        <v>1.577</v>
      </c>
      <c r="S18">
        <v>610.42999999999995</v>
      </c>
      <c r="T18">
        <v>2.9550000000000001</v>
      </c>
      <c r="U18">
        <v>37.182000000000002</v>
      </c>
      <c r="V18">
        <v>9</v>
      </c>
      <c r="W18">
        <v>1240.8</v>
      </c>
      <c r="X18">
        <v>2.903</v>
      </c>
      <c r="Y18">
        <v>28.483000000000001</v>
      </c>
      <c r="Z18">
        <v>728.25</v>
      </c>
      <c r="AA18">
        <v>7.1059999999999999</v>
      </c>
      <c r="AB18">
        <v>2412</v>
      </c>
      <c r="AC18">
        <v>6011.4</v>
      </c>
      <c r="AD18">
        <v>211.43</v>
      </c>
      <c r="AE18">
        <v>1341.8</v>
      </c>
      <c r="AF18">
        <v>17.138000000000002</v>
      </c>
      <c r="AG18">
        <v>5.4569999999999999</v>
      </c>
      <c r="AH18">
        <v>11.691000000000001</v>
      </c>
      <c r="AI18">
        <v>7</v>
      </c>
      <c r="AJ18">
        <v>12.557</v>
      </c>
      <c r="AK18">
        <v>8.6159999999999997</v>
      </c>
      <c r="AL18">
        <v>3.7690000000000001</v>
      </c>
      <c r="AM18">
        <v>2.1259999999999999</v>
      </c>
      <c r="AN18">
        <v>1.9259999999999999</v>
      </c>
      <c r="AO18">
        <v>6.6459999999999999</v>
      </c>
      <c r="AP18">
        <v>7.9429999999999996</v>
      </c>
    </row>
    <row r="19" spans="1:42" x14ac:dyDescent="0.35">
      <c r="A19" s="1">
        <v>43470</v>
      </c>
      <c r="B19">
        <v>202.8</v>
      </c>
      <c r="C19">
        <v>932</v>
      </c>
      <c r="D19">
        <v>1436.7</v>
      </c>
      <c r="E19">
        <v>108.83</v>
      </c>
      <c r="F19">
        <v>58.23</v>
      </c>
      <c r="G19">
        <v>14.055999999999999</v>
      </c>
      <c r="H19">
        <v>19.413</v>
      </c>
      <c r="I19">
        <v>19.451000000000001</v>
      </c>
      <c r="J19">
        <v>139</v>
      </c>
      <c r="K19">
        <v>29.364999999999998</v>
      </c>
      <c r="L19">
        <v>606</v>
      </c>
      <c r="M19">
        <v>44463.7</v>
      </c>
      <c r="N19">
        <v>2.9359999999999999</v>
      </c>
      <c r="O19">
        <v>4.3630000000000004</v>
      </c>
      <c r="P19">
        <v>179.22</v>
      </c>
      <c r="Q19">
        <v>10.994999999999999</v>
      </c>
      <c r="R19">
        <v>1.2969999999999999</v>
      </c>
      <c r="S19">
        <v>678.95</v>
      </c>
      <c r="T19">
        <v>2.899</v>
      </c>
      <c r="U19">
        <v>27.754000000000001</v>
      </c>
      <c r="V19">
        <v>7</v>
      </c>
      <c r="W19">
        <v>1214.3</v>
      </c>
      <c r="X19">
        <v>2.0259999999999998</v>
      </c>
      <c r="Y19">
        <v>19.975000000000001</v>
      </c>
      <c r="Z19">
        <v>733.1</v>
      </c>
      <c r="AA19">
        <v>7.375</v>
      </c>
      <c r="AB19">
        <v>2438.9</v>
      </c>
      <c r="AC19">
        <v>4666.3</v>
      </c>
      <c r="AD19">
        <v>193.86</v>
      </c>
      <c r="AE19">
        <v>1057.0999999999999</v>
      </c>
      <c r="AF19">
        <v>14.786</v>
      </c>
      <c r="AG19">
        <v>4.258</v>
      </c>
      <c r="AH19">
        <v>8.6709999999999994</v>
      </c>
      <c r="AI19">
        <v>5</v>
      </c>
      <c r="AJ19">
        <v>9.0890000000000004</v>
      </c>
      <c r="AK19">
        <v>6.5880000000000001</v>
      </c>
      <c r="AL19">
        <v>2.85</v>
      </c>
      <c r="AM19">
        <v>1.5329999999999999</v>
      </c>
      <c r="AN19">
        <v>1.4670000000000001</v>
      </c>
      <c r="AO19">
        <v>4.7949999999999999</v>
      </c>
      <c r="AP19">
        <v>6.0049999999999999</v>
      </c>
    </row>
    <row r="20" spans="1:42" x14ac:dyDescent="0.35">
      <c r="A20" s="1">
        <v>43471</v>
      </c>
      <c r="B20">
        <v>204</v>
      </c>
      <c r="C20">
        <v>735</v>
      </c>
      <c r="D20">
        <v>1819</v>
      </c>
      <c r="E20">
        <v>105.33</v>
      </c>
      <c r="F20">
        <v>74.92</v>
      </c>
      <c r="G20">
        <v>21.344999999999999</v>
      </c>
      <c r="H20">
        <v>28.114999999999998</v>
      </c>
      <c r="I20">
        <v>17.692</v>
      </c>
      <c r="J20">
        <v>198</v>
      </c>
      <c r="K20">
        <v>34.088999999999999</v>
      </c>
      <c r="L20">
        <v>808</v>
      </c>
      <c r="M20">
        <v>22125.8</v>
      </c>
      <c r="N20">
        <v>1.853</v>
      </c>
      <c r="O20">
        <v>5.0570000000000004</v>
      </c>
      <c r="P20">
        <v>89.616</v>
      </c>
      <c r="Q20">
        <v>12.2</v>
      </c>
      <c r="R20">
        <v>1.383</v>
      </c>
      <c r="S20">
        <v>246.03</v>
      </c>
      <c r="T20">
        <v>2.8730000000000002</v>
      </c>
      <c r="U20">
        <v>14.565</v>
      </c>
      <c r="V20">
        <v>7</v>
      </c>
      <c r="W20">
        <v>1259.3</v>
      </c>
      <c r="X20">
        <v>1.88</v>
      </c>
      <c r="Y20">
        <v>19.991</v>
      </c>
      <c r="Z20">
        <v>527.22</v>
      </c>
      <c r="AA20">
        <v>4.6390000000000002</v>
      </c>
      <c r="AB20">
        <v>2014.2</v>
      </c>
      <c r="AC20">
        <v>5096.6000000000004</v>
      </c>
      <c r="AD20">
        <v>207.13</v>
      </c>
      <c r="AE20">
        <v>1461.2</v>
      </c>
      <c r="AF20">
        <v>14.96</v>
      </c>
      <c r="AG20">
        <v>3.9569999999999999</v>
      </c>
      <c r="AH20">
        <v>7.8490000000000002</v>
      </c>
      <c r="AI20">
        <v>4</v>
      </c>
      <c r="AJ20">
        <v>8.8490000000000002</v>
      </c>
      <c r="AK20">
        <v>6.3390000000000004</v>
      </c>
      <c r="AL20">
        <v>2.3690000000000002</v>
      </c>
      <c r="AM20">
        <v>1.4970000000000001</v>
      </c>
      <c r="AN20">
        <v>1.375</v>
      </c>
      <c r="AO20">
        <v>4.6920000000000002</v>
      </c>
      <c r="AP20">
        <v>5.6139999999999999</v>
      </c>
    </row>
    <row r="21" spans="1:42" x14ac:dyDescent="0.35">
      <c r="A21" s="1">
        <v>43472</v>
      </c>
      <c r="B21">
        <v>202.8</v>
      </c>
      <c r="C21">
        <v>165</v>
      </c>
      <c r="D21">
        <v>2307</v>
      </c>
      <c r="E21">
        <v>91.885999999999996</v>
      </c>
      <c r="F21">
        <v>68.100999999999999</v>
      </c>
      <c r="G21">
        <v>14.118</v>
      </c>
      <c r="H21">
        <v>25.687999999999999</v>
      </c>
      <c r="I21">
        <v>24.285</v>
      </c>
      <c r="J21">
        <v>354</v>
      </c>
      <c r="K21">
        <v>43.527999999999999</v>
      </c>
      <c r="L21">
        <v>17</v>
      </c>
      <c r="M21">
        <v>8991.2000000000007</v>
      </c>
      <c r="N21">
        <v>3.75</v>
      </c>
      <c r="O21">
        <v>4.9870000000000001</v>
      </c>
      <c r="P21">
        <v>187.55</v>
      </c>
      <c r="Q21">
        <v>25.521000000000001</v>
      </c>
      <c r="R21">
        <v>3.254</v>
      </c>
      <c r="S21">
        <v>399.25</v>
      </c>
      <c r="T21">
        <v>3.9260000000000002</v>
      </c>
      <c r="U21">
        <v>28.32</v>
      </c>
      <c r="V21">
        <v>9</v>
      </c>
      <c r="W21">
        <v>1541.2</v>
      </c>
      <c r="X21">
        <v>2.8719999999999999</v>
      </c>
      <c r="Y21">
        <v>23.916</v>
      </c>
      <c r="Z21">
        <v>783.24</v>
      </c>
      <c r="AA21">
        <v>13.08</v>
      </c>
      <c r="AB21">
        <v>2766</v>
      </c>
      <c r="AC21">
        <v>4509</v>
      </c>
      <c r="AD21">
        <v>227.49</v>
      </c>
      <c r="AE21">
        <v>2128.1999999999998</v>
      </c>
      <c r="AF21">
        <v>17.870999999999999</v>
      </c>
      <c r="AG21">
        <v>3.72</v>
      </c>
      <c r="AH21">
        <v>5.9569999999999999</v>
      </c>
      <c r="AI21">
        <v>4</v>
      </c>
      <c r="AJ21">
        <v>7.9429999999999996</v>
      </c>
      <c r="AK21">
        <v>5.5389999999999997</v>
      </c>
      <c r="AL21">
        <v>2.0310000000000001</v>
      </c>
      <c r="AM21">
        <v>1.389</v>
      </c>
      <c r="AN21">
        <v>1.4039999999999999</v>
      </c>
      <c r="AO21">
        <v>3.7469999999999999</v>
      </c>
      <c r="AP21">
        <v>4.6989999999999998</v>
      </c>
    </row>
    <row r="22" spans="1:42" x14ac:dyDescent="0.35">
      <c r="A22" s="1">
        <v>43473</v>
      </c>
      <c r="B22">
        <v>203.8</v>
      </c>
      <c r="C22">
        <v>893</v>
      </c>
      <c r="D22">
        <v>2398.9</v>
      </c>
      <c r="E22">
        <v>96.688999999999993</v>
      </c>
      <c r="F22">
        <v>77.186000000000007</v>
      </c>
      <c r="G22">
        <v>22.065000000000001</v>
      </c>
      <c r="H22">
        <v>34.206000000000003</v>
      </c>
      <c r="I22">
        <v>17.565999999999999</v>
      </c>
      <c r="J22">
        <v>350</v>
      </c>
      <c r="K22">
        <v>45.167999999999999</v>
      </c>
      <c r="L22">
        <v>29</v>
      </c>
      <c r="M22">
        <v>19691.2</v>
      </c>
      <c r="N22">
        <v>2.3460000000000001</v>
      </c>
      <c r="O22">
        <v>3.0830000000000002</v>
      </c>
      <c r="P22">
        <v>55.715000000000003</v>
      </c>
      <c r="Q22">
        <v>13.872</v>
      </c>
      <c r="R22">
        <v>1.778</v>
      </c>
      <c r="S22">
        <v>645.44000000000005</v>
      </c>
      <c r="T22">
        <v>2.0720000000000001</v>
      </c>
      <c r="U22">
        <v>24.393999999999998</v>
      </c>
      <c r="V22">
        <v>7</v>
      </c>
      <c r="W22">
        <v>1241</v>
      </c>
      <c r="X22">
        <v>2.266</v>
      </c>
      <c r="Y22">
        <v>17.228999999999999</v>
      </c>
      <c r="Z22">
        <v>682.41</v>
      </c>
      <c r="AA22">
        <v>10.201000000000001</v>
      </c>
      <c r="AB22">
        <v>2274.1999999999998</v>
      </c>
      <c r="AC22">
        <v>4540.5</v>
      </c>
      <c r="AD22">
        <v>118.15</v>
      </c>
      <c r="AE22">
        <v>546.89</v>
      </c>
      <c r="AF22">
        <v>15.004</v>
      </c>
      <c r="AG22">
        <v>4.1319999999999997</v>
      </c>
      <c r="AH22">
        <v>7.2169999999999996</v>
      </c>
      <c r="AI22">
        <v>5</v>
      </c>
      <c r="AJ22">
        <v>8.7650000000000006</v>
      </c>
      <c r="AK22">
        <v>5.8730000000000002</v>
      </c>
      <c r="AL22">
        <v>2.133</v>
      </c>
      <c r="AM22">
        <v>1.2889999999999999</v>
      </c>
      <c r="AN22">
        <v>1.258</v>
      </c>
      <c r="AO22">
        <v>4.4370000000000003</v>
      </c>
      <c r="AP22">
        <v>5.08</v>
      </c>
    </row>
    <row r="23" spans="1:42" x14ac:dyDescent="0.35">
      <c r="A23" s="1">
        <v>43474</v>
      </c>
      <c r="B23">
        <v>204</v>
      </c>
      <c r="C23">
        <v>206</v>
      </c>
      <c r="D23">
        <v>2058.1</v>
      </c>
      <c r="E23">
        <v>129.69</v>
      </c>
      <c r="F23">
        <v>58.06</v>
      </c>
      <c r="G23">
        <v>21.792000000000002</v>
      </c>
      <c r="H23">
        <v>19.443999999999999</v>
      </c>
      <c r="I23">
        <v>11.48</v>
      </c>
      <c r="J23">
        <v>283</v>
      </c>
      <c r="K23">
        <v>47.274000000000001</v>
      </c>
      <c r="L23">
        <v>190</v>
      </c>
      <c r="M23">
        <v>9472.7000000000007</v>
      </c>
      <c r="N23">
        <v>3.5049999999999999</v>
      </c>
      <c r="O23">
        <v>9.327</v>
      </c>
      <c r="P23">
        <v>100.22</v>
      </c>
      <c r="Q23">
        <v>9.5079999999999991</v>
      </c>
      <c r="R23">
        <v>2.2320000000000002</v>
      </c>
      <c r="S23">
        <v>403.84</v>
      </c>
      <c r="T23">
        <v>2.7770000000000001</v>
      </c>
      <c r="U23">
        <v>44.09</v>
      </c>
      <c r="V23">
        <v>7</v>
      </c>
      <c r="W23">
        <v>1646.3</v>
      </c>
      <c r="X23">
        <v>2.6339999999999999</v>
      </c>
      <c r="Y23">
        <v>23.498999999999999</v>
      </c>
      <c r="Z23">
        <v>679.67</v>
      </c>
      <c r="AA23">
        <v>13.625</v>
      </c>
      <c r="AB23">
        <v>2884.1</v>
      </c>
      <c r="AC23">
        <v>4600.5</v>
      </c>
      <c r="AD23">
        <v>304</v>
      </c>
      <c r="AE23">
        <v>5935.5</v>
      </c>
      <c r="AF23">
        <v>17.41</v>
      </c>
      <c r="AG23">
        <v>5.7050000000000001</v>
      </c>
      <c r="AH23">
        <v>11.273999999999999</v>
      </c>
      <c r="AI23">
        <v>6</v>
      </c>
      <c r="AJ23">
        <v>11.945</v>
      </c>
      <c r="AK23">
        <v>8.1010000000000009</v>
      </c>
      <c r="AL23">
        <v>3.6110000000000002</v>
      </c>
      <c r="AM23">
        <v>1.77</v>
      </c>
      <c r="AN23">
        <v>1.895</v>
      </c>
      <c r="AO23">
        <v>6.0279999999999996</v>
      </c>
      <c r="AP23">
        <v>7.5</v>
      </c>
    </row>
    <row r="24" spans="1:42" x14ac:dyDescent="0.35">
      <c r="A24" s="1">
        <v>43475</v>
      </c>
      <c r="B24">
        <v>202.4</v>
      </c>
      <c r="C24">
        <v>1173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18.96</v>
      </c>
      <c r="X24">
        <v>5.7000000000000002E-2</v>
      </c>
      <c r="Y24">
        <v>9.5000000000000001E-2</v>
      </c>
      <c r="Z24">
        <v>9.48</v>
      </c>
      <c r="AA24">
        <v>8.9999999999999993E-3</v>
      </c>
      <c r="AB24">
        <v>0</v>
      </c>
      <c r="AC24">
        <v>0</v>
      </c>
      <c r="AD24">
        <v>0</v>
      </c>
      <c r="AE24">
        <v>28.44</v>
      </c>
      <c r="AF24">
        <v>0.28399999999999997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</row>
    <row r="25" spans="1:42" x14ac:dyDescent="0.35">
      <c r="A25" s="1">
        <v>43476</v>
      </c>
      <c r="B25">
        <v>201</v>
      </c>
      <c r="C25">
        <v>624</v>
      </c>
      <c r="D25">
        <v>2839.7</v>
      </c>
      <c r="E25">
        <v>115.3</v>
      </c>
      <c r="F25">
        <v>96.451999999999998</v>
      </c>
      <c r="G25">
        <v>24.315999999999999</v>
      </c>
      <c r="H25">
        <v>41.616999999999997</v>
      </c>
      <c r="I25">
        <v>21.677</v>
      </c>
      <c r="J25">
        <v>399</v>
      </c>
      <c r="K25">
        <v>47.829000000000001</v>
      </c>
      <c r="L25">
        <v>811</v>
      </c>
      <c r="M25">
        <v>16252.7</v>
      </c>
      <c r="N25">
        <v>3.7610000000000001</v>
      </c>
      <c r="O25">
        <v>5.3570000000000002</v>
      </c>
      <c r="P25">
        <v>93.418999999999997</v>
      </c>
      <c r="Q25">
        <v>17.602</v>
      </c>
      <c r="R25">
        <v>6.7119999999999997</v>
      </c>
      <c r="S25">
        <v>414.97</v>
      </c>
      <c r="T25">
        <v>5.16</v>
      </c>
      <c r="U25">
        <v>40.703000000000003</v>
      </c>
      <c r="V25">
        <v>8</v>
      </c>
      <c r="W25">
        <v>1667.4</v>
      </c>
      <c r="X25">
        <v>3.37</v>
      </c>
      <c r="Y25">
        <v>24.725000000000001</v>
      </c>
      <c r="Z25">
        <v>521.46</v>
      </c>
      <c r="AA25">
        <v>6.6710000000000003</v>
      </c>
      <c r="AB25">
        <v>2635.5</v>
      </c>
      <c r="AC25">
        <v>5386.6</v>
      </c>
      <c r="AD25">
        <v>139.69999999999999</v>
      </c>
      <c r="AE25">
        <v>4920.5</v>
      </c>
      <c r="AF25">
        <v>18.628</v>
      </c>
      <c r="AG25">
        <v>3.27</v>
      </c>
      <c r="AH25">
        <v>5.742</v>
      </c>
      <c r="AI25">
        <v>4</v>
      </c>
      <c r="AJ25">
        <v>7.31</v>
      </c>
      <c r="AK25">
        <v>5.069</v>
      </c>
      <c r="AL25">
        <v>1.988</v>
      </c>
      <c r="AM25">
        <v>1.4259999999999999</v>
      </c>
      <c r="AN25">
        <v>1.1180000000000001</v>
      </c>
      <c r="AO25">
        <v>3.7810000000000001</v>
      </c>
      <c r="AP25">
        <v>4.5250000000000004</v>
      </c>
    </row>
    <row r="26" spans="1:42" x14ac:dyDescent="0.35">
      <c r="A26" s="1">
        <v>43477</v>
      </c>
      <c r="B26">
        <v>201.2</v>
      </c>
      <c r="C26">
        <v>512</v>
      </c>
      <c r="D26">
        <v>2464.5</v>
      </c>
      <c r="E26">
        <v>112.14</v>
      </c>
      <c r="F26">
        <v>89.421999999999997</v>
      </c>
      <c r="G26">
        <v>17.599</v>
      </c>
      <c r="H26">
        <v>27.454999999999998</v>
      </c>
      <c r="I26">
        <v>20.085999999999999</v>
      </c>
      <c r="J26">
        <v>326</v>
      </c>
      <c r="K26">
        <v>45.241999999999997</v>
      </c>
      <c r="L26">
        <v>728</v>
      </c>
      <c r="M26">
        <v>5559.1</v>
      </c>
      <c r="N26">
        <v>4.0510000000000002</v>
      </c>
      <c r="O26">
        <v>7.1449999999999996</v>
      </c>
      <c r="P26">
        <v>176.14</v>
      </c>
      <c r="Q26">
        <v>22.552</v>
      </c>
      <c r="R26">
        <v>6.6260000000000003</v>
      </c>
      <c r="S26">
        <v>333.67</v>
      </c>
      <c r="T26">
        <v>5.5540000000000003</v>
      </c>
      <c r="U26">
        <v>39.347000000000001</v>
      </c>
      <c r="V26">
        <v>9</v>
      </c>
      <c r="W26">
        <v>2076.6999999999998</v>
      </c>
      <c r="X26">
        <v>2.5459999999999998</v>
      </c>
      <c r="Y26">
        <v>17.672999999999998</v>
      </c>
      <c r="Z26">
        <v>490.55</v>
      </c>
      <c r="AA26">
        <v>5.6529999999999996</v>
      </c>
      <c r="AB26">
        <v>2873.6</v>
      </c>
      <c r="AC26">
        <v>4106.8999999999996</v>
      </c>
      <c r="AD26">
        <v>183.81</v>
      </c>
      <c r="AE26">
        <v>4508.3</v>
      </c>
      <c r="AF26">
        <v>18.411999999999999</v>
      </c>
      <c r="AG26">
        <v>3.2389999999999999</v>
      </c>
      <c r="AH26">
        <v>5.399</v>
      </c>
      <c r="AI26">
        <v>3</v>
      </c>
      <c r="AJ26">
        <v>6.694</v>
      </c>
      <c r="AK26">
        <v>4.665</v>
      </c>
      <c r="AL26">
        <v>1.9059999999999999</v>
      </c>
      <c r="AM26">
        <v>1.1639999999999999</v>
      </c>
      <c r="AN26">
        <v>1.018</v>
      </c>
      <c r="AO26">
        <v>3.4129999999999998</v>
      </c>
      <c r="AP26">
        <v>4.1310000000000002</v>
      </c>
    </row>
    <row r="27" spans="1:42" x14ac:dyDescent="0.35">
      <c r="A27" s="1">
        <v>43478</v>
      </c>
      <c r="B27">
        <v>202</v>
      </c>
      <c r="C27">
        <v>152</v>
      </c>
      <c r="D27">
        <v>2656.1</v>
      </c>
      <c r="E27">
        <v>118.6</v>
      </c>
      <c r="F27">
        <v>43.758000000000003</v>
      </c>
      <c r="G27">
        <v>10.332000000000001</v>
      </c>
      <c r="H27">
        <v>12.45</v>
      </c>
      <c r="I27">
        <v>16.856000000000002</v>
      </c>
      <c r="J27">
        <v>464</v>
      </c>
      <c r="K27">
        <v>30.437999999999999</v>
      </c>
      <c r="L27">
        <v>321</v>
      </c>
      <c r="M27">
        <v>10504.2</v>
      </c>
      <c r="N27">
        <v>3.722</v>
      </c>
      <c r="O27">
        <v>4.4279999999999999</v>
      </c>
      <c r="P27">
        <v>136.47999999999999</v>
      </c>
      <c r="Q27">
        <v>12.946999999999999</v>
      </c>
      <c r="R27">
        <v>2.6120000000000001</v>
      </c>
      <c r="S27">
        <v>701.02</v>
      </c>
      <c r="T27">
        <v>3.6040000000000001</v>
      </c>
      <c r="U27">
        <v>42.088999999999999</v>
      </c>
      <c r="V27">
        <v>8</v>
      </c>
      <c r="W27">
        <v>1607.1</v>
      </c>
      <c r="X27">
        <v>2.879</v>
      </c>
      <c r="Y27">
        <v>30.437999999999999</v>
      </c>
      <c r="Z27">
        <v>629.12</v>
      </c>
      <c r="AA27">
        <v>8.1709999999999994</v>
      </c>
      <c r="AB27">
        <v>2957.4</v>
      </c>
      <c r="AC27">
        <v>4525.8</v>
      </c>
      <c r="AD27">
        <v>337.77</v>
      </c>
      <c r="AE27">
        <v>2609</v>
      </c>
      <c r="AF27">
        <v>14.552</v>
      </c>
      <c r="AG27">
        <v>4.1639999999999997</v>
      </c>
      <c r="AH27">
        <v>7.16</v>
      </c>
      <c r="AI27">
        <v>5</v>
      </c>
      <c r="AJ27">
        <v>9.2739999999999991</v>
      </c>
      <c r="AK27">
        <v>6.3470000000000004</v>
      </c>
      <c r="AL27">
        <v>2.6459999999999999</v>
      </c>
      <c r="AM27">
        <v>2.093</v>
      </c>
      <c r="AN27">
        <v>1.6259999999999999</v>
      </c>
      <c r="AO27">
        <v>4.577</v>
      </c>
      <c r="AP27">
        <v>5.8280000000000003</v>
      </c>
    </row>
    <row r="28" spans="1:42" x14ac:dyDescent="0.35">
      <c r="A28" s="1">
        <v>43479</v>
      </c>
      <c r="B28">
        <v>202</v>
      </c>
      <c r="C28">
        <v>84</v>
      </c>
      <c r="D28">
        <v>2113.1999999999998</v>
      </c>
      <c r="E28">
        <v>111.28</v>
      </c>
      <c r="F28">
        <v>62.395000000000003</v>
      </c>
      <c r="G28">
        <v>15.013</v>
      </c>
      <c r="H28">
        <v>23.265000000000001</v>
      </c>
      <c r="I28">
        <v>18.149000000000001</v>
      </c>
      <c r="J28">
        <v>302</v>
      </c>
      <c r="K28">
        <v>61.862000000000002</v>
      </c>
      <c r="L28">
        <v>100</v>
      </c>
      <c r="M28">
        <v>3875.8</v>
      </c>
      <c r="N28">
        <v>3.3860000000000001</v>
      </c>
      <c r="O28">
        <v>3.794</v>
      </c>
      <c r="P28">
        <v>30.545000000000002</v>
      </c>
      <c r="Q28">
        <v>8.9369999999999994</v>
      </c>
      <c r="R28">
        <v>6.9279999999999999</v>
      </c>
      <c r="S28">
        <v>266.67</v>
      </c>
      <c r="T28">
        <v>4.42</v>
      </c>
      <c r="U28">
        <v>39.802</v>
      </c>
      <c r="V28">
        <v>9</v>
      </c>
      <c r="W28">
        <v>1752.4</v>
      </c>
      <c r="X28">
        <v>3.802</v>
      </c>
      <c r="Y28">
        <v>27.972999999999999</v>
      </c>
      <c r="Z28">
        <v>742.56</v>
      </c>
      <c r="AA28">
        <v>12.467000000000001</v>
      </c>
      <c r="AB28">
        <v>3023</v>
      </c>
      <c r="AC28">
        <v>4681.3</v>
      </c>
      <c r="AD28">
        <v>217.11</v>
      </c>
      <c r="AE28">
        <v>6394.7</v>
      </c>
      <c r="AF28">
        <v>25.064</v>
      </c>
      <c r="AG28">
        <v>3.242</v>
      </c>
      <c r="AH28">
        <v>5.9429999999999996</v>
      </c>
      <c r="AI28">
        <v>4</v>
      </c>
      <c r="AJ28">
        <v>7.3029999999999999</v>
      </c>
      <c r="AK28">
        <v>4.8559999999999999</v>
      </c>
      <c r="AL28">
        <v>1.8740000000000001</v>
      </c>
      <c r="AM28">
        <v>1.274</v>
      </c>
      <c r="AN28">
        <v>1.2450000000000001</v>
      </c>
      <c r="AO28">
        <v>3.6110000000000002</v>
      </c>
      <c r="AP28">
        <v>4.2439999999999998</v>
      </c>
    </row>
    <row r="29" spans="1:42" x14ac:dyDescent="0.35">
      <c r="A29" s="1">
        <v>43480</v>
      </c>
      <c r="B29">
        <v>202.5</v>
      </c>
      <c r="C29">
        <v>66</v>
      </c>
      <c r="D29">
        <v>2733.1</v>
      </c>
      <c r="E29">
        <v>134.65</v>
      </c>
      <c r="F29">
        <v>81.731999999999999</v>
      </c>
      <c r="G29">
        <v>23.844000000000001</v>
      </c>
      <c r="H29">
        <v>34.500999999999998</v>
      </c>
      <c r="I29">
        <v>16.356999999999999</v>
      </c>
      <c r="J29">
        <v>389</v>
      </c>
      <c r="K29">
        <v>62.305</v>
      </c>
      <c r="L29">
        <v>238</v>
      </c>
      <c r="M29">
        <v>8258.4</v>
      </c>
      <c r="N29">
        <v>4.1100000000000003</v>
      </c>
      <c r="O29">
        <v>3.46</v>
      </c>
      <c r="P29">
        <v>307.3</v>
      </c>
      <c r="Q29">
        <v>12.991</v>
      </c>
      <c r="R29">
        <v>2.3889999999999998</v>
      </c>
      <c r="S29">
        <v>662.56</v>
      </c>
      <c r="T29">
        <v>3.6280000000000001</v>
      </c>
      <c r="U29">
        <v>53.783000000000001</v>
      </c>
      <c r="V29">
        <v>12</v>
      </c>
      <c r="W29">
        <v>1269.4000000000001</v>
      </c>
      <c r="X29">
        <v>1.754</v>
      </c>
      <c r="Y29">
        <v>41.637</v>
      </c>
      <c r="Z29">
        <v>631.35</v>
      </c>
      <c r="AA29">
        <v>8.1349999999999998</v>
      </c>
      <c r="AB29">
        <v>2341.6999999999998</v>
      </c>
      <c r="AC29">
        <v>4861.1000000000004</v>
      </c>
      <c r="AD29">
        <v>214.34</v>
      </c>
      <c r="AE29">
        <v>3245.7</v>
      </c>
      <c r="AF29">
        <v>25.053999999999998</v>
      </c>
      <c r="AG29">
        <v>5.5279999999999996</v>
      </c>
      <c r="AH29">
        <v>10.772</v>
      </c>
      <c r="AI29">
        <v>6</v>
      </c>
      <c r="AJ29">
        <v>11.994</v>
      </c>
      <c r="AK29">
        <v>7.88</v>
      </c>
      <c r="AL29">
        <v>3.4980000000000002</v>
      </c>
      <c r="AM29">
        <v>1.8340000000000001</v>
      </c>
      <c r="AN29">
        <v>1.8540000000000001</v>
      </c>
      <c r="AO29">
        <v>6.1619999999999999</v>
      </c>
      <c r="AP29">
        <v>7.4420000000000002</v>
      </c>
    </row>
    <row r="30" spans="1:42" x14ac:dyDescent="0.35">
      <c r="A30" s="1">
        <v>43481</v>
      </c>
      <c r="B30">
        <v>204</v>
      </c>
      <c r="C30">
        <v>49</v>
      </c>
      <c r="D30">
        <v>2868.9</v>
      </c>
      <c r="E30">
        <v>128.76</v>
      </c>
      <c r="F30">
        <v>127.22</v>
      </c>
      <c r="G30">
        <v>29.169</v>
      </c>
      <c r="H30">
        <v>48.401000000000003</v>
      </c>
      <c r="I30">
        <v>28.984999999999999</v>
      </c>
      <c r="J30">
        <v>332</v>
      </c>
      <c r="K30">
        <v>41.335000000000001</v>
      </c>
      <c r="L30">
        <v>801</v>
      </c>
      <c r="M30">
        <v>12674.5</v>
      </c>
      <c r="N30">
        <v>3.1419999999999999</v>
      </c>
      <c r="O30">
        <v>5.7270000000000003</v>
      </c>
      <c r="P30">
        <v>52.195999999999998</v>
      </c>
      <c r="Q30">
        <v>20.673999999999999</v>
      </c>
      <c r="R30">
        <v>3.5249999999999999</v>
      </c>
      <c r="S30">
        <v>336.34</v>
      </c>
      <c r="T30">
        <v>3.62</v>
      </c>
      <c r="U30">
        <v>34.155999999999999</v>
      </c>
      <c r="V30">
        <v>9</v>
      </c>
      <c r="W30">
        <v>1397.5</v>
      </c>
      <c r="X30">
        <v>2.528</v>
      </c>
      <c r="Y30">
        <v>21.312999999999999</v>
      </c>
      <c r="Z30">
        <v>582.21</v>
      </c>
      <c r="AA30">
        <v>5.883</v>
      </c>
      <c r="AB30">
        <v>2459.8000000000002</v>
      </c>
      <c r="AC30">
        <v>4845</v>
      </c>
      <c r="AD30">
        <v>199.35</v>
      </c>
      <c r="AE30">
        <v>4694.5</v>
      </c>
      <c r="AF30">
        <v>18.271999999999998</v>
      </c>
      <c r="AG30">
        <v>4.4779999999999998</v>
      </c>
      <c r="AH30">
        <v>7.9080000000000004</v>
      </c>
      <c r="AI30">
        <v>5</v>
      </c>
      <c r="AJ30">
        <v>9.609</v>
      </c>
      <c r="AK30">
        <v>6.3289999999999997</v>
      </c>
      <c r="AL30">
        <v>2.57</v>
      </c>
      <c r="AM30">
        <v>1.772</v>
      </c>
      <c r="AN30">
        <v>1.462</v>
      </c>
      <c r="AO30">
        <v>5.0259999999999998</v>
      </c>
      <c r="AP30">
        <v>5.6890000000000001</v>
      </c>
    </row>
    <row r="31" spans="1:42" x14ac:dyDescent="0.35">
      <c r="A31" s="1">
        <v>43482</v>
      </c>
      <c r="B31">
        <v>204</v>
      </c>
      <c r="C31">
        <v>738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18.96</v>
      </c>
      <c r="X31">
        <v>5.7000000000000002E-2</v>
      </c>
      <c r="Y31">
        <v>9.5000000000000001E-2</v>
      </c>
      <c r="Z31">
        <v>9.48</v>
      </c>
      <c r="AA31">
        <v>8.9999999999999993E-3</v>
      </c>
      <c r="AB31">
        <v>0</v>
      </c>
      <c r="AC31">
        <v>0</v>
      </c>
      <c r="AD31">
        <v>0</v>
      </c>
      <c r="AE31">
        <v>28.44</v>
      </c>
      <c r="AF31">
        <v>0.28399999999999997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</row>
    <row r="32" spans="1:42" x14ac:dyDescent="0.35">
      <c r="A32" s="1">
        <v>43483</v>
      </c>
      <c r="B32">
        <v>201.2</v>
      </c>
      <c r="C32">
        <v>496</v>
      </c>
      <c r="D32">
        <v>3147.3</v>
      </c>
      <c r="E32">
        <v>120.34</v>
      </c>
      <c r="F32">
        <v>95.686999999999998</v>
      </c>
      <c r="G32">
        <v>16.128</v>
      </c>
      <c r="H32">
        <v>21.509</v>
      </c>
      <c r="I32">
        <v>40.121000000000002</v>
      </c>
      <c r="J32">
        <v>492</v>
      </c>
      <c r="K32">
        <v>58.658000000000001</v>
      </c>
      <c r="L32">
        <v>128</v>
      </c>
      <c r="M32">
        <v>70711.8</v>
      </c>
      <c r="N32">
        <v>5.1120000000000001</v>
      </c>
      <c r="O32">
        <v>6.9960000000000004</v>
      </c>
      <c r="P32">
        <v>109.62</v>
      </c>
      <c r="Q32">
        <v>58.970999999999997</v>
      </c>
      <c r="R32">
        <v>2.0059999999999998</v>
      </c>
      <c r="S32">
        <v>663.65</v>
      </c>
      <c r="T32">
        <v>2.387</v>
      </c>
      <c r="U32">
        <v>49.585000000000001</v>
      </c>
      <c r="V32">
        <v>13</v>
      </c>
      <c r="W32">
        <v>877.31</v>
      </c>
      <c r="X32">
        <v>4.2670000000000003</v>
      </c>
      <c r="Y32">
        <v>25.206</v>
      </c>
      <c r="Z32">
        <v>800.21</v>
      </c>
      <c r="AA32">
        <v>12.372999999999999</v>
      </c>
      <c r="AB32">
        <v>3313.9</v>
      </c>
      <c r="AC32">
        <v>5413.5</v>
      </c>
      <c r="AD32">
        <v>269.08</v>
      </c>
      <c r="AE32">
        <v>5166.6000000000004</v>
      </c>
      <c r="AF32">
        <v>17.776</v>
      </c>
      <c r="AG32">
        <v>4.7190000000000003</v>
      </c>
      <c r="AH32">
        <v>9.0109999999999992</v>
      </c>
      <c r="AI32">
        <v>5</v>
      </c>
      <c r="AJ32">
        <v>10.164</v>
      </c>
      <c r="AK32">
        <v>7.0469999999999997</v>
      </c>
      <c r="AL32">
        <v>3.1429999999999998</v>
      </c>
      <c r="AM32">
        <v>1.9390000000000001</v>
      </c>
      <c r="AN32">
        <v>1.7989999999999999</v>
      </c>
      <c r="AO32">
        <v>5.3979999999999997</v>
      </c>
      <c r="AP32">
        <v>6.4720000000000004</v>
      </c>
    </row>
    <row r="33" spans="1:42" x14ac:dyDescent="0.35">
      <c r="A33" s="1">
        <v>43484</v>
      </c>
      <c r="B33">
        <v>202.6</v>
      </c>
      <c r="C33">
        <v>580</v>
      </c>
      <c r="D33">
        <v>2381.1999999999998</v>
      </c>
      <c r="E33">
        <v>98.400999999999996</v>
      </c>
      <c r="F33">
        <v>77.319999999999993</v>
      </c>
      <c r="G33">
        <v>13.728999999999999</v>
      </c>
      <c r="H33">
        <v>12.698</v>
      </c>
      <c r="I33">
        <v>23.962</v>
      </c>
      <c r="J33">
        <v>349</v>
      </c>
      <c r="K33">
        <v>55.271999999999998</v>
      </c>
      <c r="L33">
        <v>271</v>
      </c>
      <c r="M33">
        <v>70667.399999999994</v>
      </c>
      <c r="N33">
        <v>2.359</v>
      </c>
      <c r="O33">
        <v>4.0410000000000004</v>
      </c>
      <c r="P33">
        <v>44.292999999999999</v>
      </c>
      <c r="Q33">
        <v>30.550999999999998</v>
      </c>
      <c r="R33">
        <v>1.72</v>
      </c>
      <c r="S33">
        <v>590.94000000000005</v>
      </c>
      <c r="T33">
        <v>2.8359999999999999</v>
      </c>
      <c r="U33">
        <v>15.042999999999999</v>
      </c>
      <c r="V33">
        <v>9</v>
      </c>
      <c r="W33">
        <v>1681.9</v>
      </c>
      <c r="X33">
        <v>2.8029999999999999</v>
      </c>
      <c r="Y33">
        <v>22.478000000000002</v>
      </c>
      <c r="Z33">
        <v>756.08</v>
      </c>
      <c r="AA33">
        <v>8.5150000000000006</v>
      </c>
      <c r="AB33">
        <v>2617.6999999999998</v>
      </c>
      <c r="AC33">
        <v>5673.3</v>
      </c>
      <c r="AD33">
        <v>186.86</v>
      </c>
      <c r="AE33">
        <v>1667.5</v>
      </c>
      <c r="AF33">
        <v>15.664</v>
      </c>
      <c r="AG33">
        <v>3.4049999999999998</v>
      </c>
      <c r="AH33">
        <v>6.0880000000000001</v>
      </c>
      <c r="AI33">
        <v>4</v>
      </c>
      <c r="AJ33">
        <v>7.8390000000000004</v>
      </c>
      <c r="AK33">
        <v>5.4219999999999997</v>
      </c>
      <c r="AL33">
        <v>1.9430000000000001</v>
      </c>
      <c r="AM33">
        <v>1.2929999999999999</v>
      </c>
      <c r="AN33">
        <v>1.2949999999999999</v>
      </c>
      <c r="AO33">
        <v>3.9790000000000001</v>
      </c>
      <c r="AP33">
        <v>4.7130000000000001</v>
      </c>
    </row>
    <row r="34" spans="1:42" x14ac:dyDescent="0.35">
      <c r="A34" s="1">
        <v>43485</v>
      </c>
      <c r="B34">
        <v>202.6</v>
      </c>
      <c r="C34">
        <v>466</v>
      </c>
      <c r="D34">
        <v>1962.2</v>
      </c>
      <c r="E34">
        <v>78.41</v>
      </c>
      <c r="F34">
        <v>59.735999999999997</v>
      </c>
      <c r="G34">
        <v>13.351000000000001</v>
      </c>
      <c r="H34">
        <v>20.626999999999999</v>
      </c>
      <c r="I34">
        <v>22.637</v>
      </c>
      <c r="J34">
        <v>302</v>
      </c>
      <c r="K34">
        <v>31.596</v>
      </c>
      <c r="L34">
        <v>67</v>
      </c>
      <c r="M34">
        <v>15633</v>
      </c>
      <c r="N34">
        <v>3.8079999999999998</v>
      </c>
      <c r="O34">
        <v>7.3029999999999999</v>
      </c>
      <c r="P34">
        <v>139.18</v>
      </c>
      <c r="Q34">
        <v>10.327</v>
      </c>
      <c r="R34">
        <v>1.548</v>
      </c>
      <c r="S34">
        <v>416.09</v>
      </c>
      <c r="T34">
        <v>3.3439999999999999</v>
      </c>
      <c r="U34">
        <v>22.242000000000001</v>
      </c>
      <c r="V34">
        <v>7</v>
      </c>
      <c r="W34">
        <v>1654.9</v>
      </c>
      <c r="X34">
        <v>2.0819999999999999</v>
      </c>
      <c r="Y34">
        <v>22.048999999999999</v>
      </c>
      <c r="Z34">
        <v>561.33000000000004</v>
      </c>
      <c r="AA34">
        <v>7.524</v>
      </c>
      <c r="AB34">
        <v>2380.6999999999998</v>
      </c>
      <c r="AC34">
        <v>4502.7</v>
      </c>
      <c r="AD34">
        <v>166.85</v>
      </c>
      <c r="AE34">
        <v>4098.8</v>
      </c>
      <c r="AF34">
        <v>12.352</v>
      </c>
      <c r="AG34">
        <v>3.0489999999999999</v>
      </c>
      <c r="AH34">
        <v>5.44</v>
      </c>
      <c r="AI34">
        <v>3</v>
      </c>
      <c r="AJ34">
        <v>6.7060000000000004</v>
      </c>
      <c r="AK34">
        <v>4.5570000000000004</v>
      </c>
      <c r="AL34">
        <v>1.7010000000000001</v>
      </c>
      <c r="AM34">
        <v>1.06</v>
      </c>
      <c r="AN34">
        <v>1.018</v>
      </c>
      <c r="AO34">
        <v>3.2959999999999998</v>
      </c>
      <c r="AP34">
        <v>3.8889999999999998</v>
      </c>
    </row>
    <row r="35" spans="1:42" x14ac:dyDescent="0.35">
      <c r="A35" s="1">
        <v>43486</v>
      </c>
      <c r="B35">
        <v>204.4</v>
      </c>
      <c r="C35">
        <v>81</v>
      </c>
      <c r="D35">
        <v>2358.1</v>
      </c>
      <c r="E35">
        <v>96.400999999999996</v>
      </c>
      <c r="F35">
        <v>85.322999999999993</v>
      </c>
      <c r="G35">
        <v>17.902999999999999</v>
      </c>
      <c r="H35">
        <v>26.347999999999999</v>
      </c>
      <c r="I35">
        <v>21.739000000000001</v>
      </c>
      <c r="J35">
        <v>334</v>
      </c>
      <c r="K35">
        <v>52.64</v>
      </c>
      <c r="L35">
        <v>55</v>
      </c>
      <c r="M35">
        <v>4723.1000000000004</v>
      </c>
      <c r="N35">
        <v>2.0910000000000002</v>
      </c>
      <c r="O35">
        <v>3.1859999999999999</v>
      </c>
      <c r="P35">
        <v>29.045999999999999</v>
      </c>
      <c r="Q35">
        <v>15.861000000000001</v>
      </c>
      <c r="R35">
        <v>1.7929999999999999</v>
      </c>
      <c r="S35">
        <v>305.2</v>
      </c>
      <c r="T35">
        <v>2.6709999999999998</v>
      </c>
      <c r="U35">
        <v>18.364999999999998</v>
      </c>
      <c r="V35">
        <v>9</v>
      </c>
      <c r="W35">
        <v>1466.5</v>
      </c>
      <c r="X35">
        <v>2.6030000000000002</v>
      </c>
      <c r="Y35">
        <v>21.302</v>
      </c>
      <c r="Z35">
        <v>750</v>
      </c>
      <c r="AA35">
        <v>11.09</v>
      </c>
      <c r="AB35">
        <v>2565.4</v>
      </c>
      <c r="AC35">
        <v>4150.8999999999996</v>
      </c>
      <c r="AD35">
        <v>195.43</v>
      </c>
      <c r="AE35">
        <v>2354.8000000000002</v>
      </c>
      <c r="AF35">
        <v>18.372</v>
      </c>
      <c r="AG35">
        <v>3.6819999999999999</v>
      </c>
      <c r="AH35">
        <v>5.5919999999999996</v>
      </c>
      <c r="AI35">
        <v>4</v>
      </c>
      <c r="AJ35">
        <v>7.9390000000000001</v>
      </c>
      <c r="AK35">
        <v>5.2249999999999996</v>
      </c>
      <c r="AL35">
        <v>1.887</v>
      </c>
      <c r="AM35">
        <v>1.393</v>
      </c>
      <c r="AN35">
        <v>1.367</v>
      </c>
      <c r="AO35">
        <v>3.78</v>
      </c>
      <c r="AP35">
        <v>4.5199999999999996</v>
      </c>
    </row>
    <row r="36" spans="1:42" x14ac:dyDescent="0.35">
      <c r="A36" s="1">
        <v>43487</v>
      </c>
      <c r="B36">
        <v>203.2</v>
      </c>
      <c r="C36">
        <v>773</v>
      </c>
      <c r="D36">
        <v>1962.1</v>
      </c>
      <c r="E36">
        <v>111.14</v>
      </c>
      <c r="F36">
        <v>35.201999999999998</v>
      </c>
      <c r="G36">
        <v>6.0819999999999999</v>
      </c>
      <c r="H36">
        <v>11.881</v>
      </c>
      <c r="I36">
        <v>12.593999999999999</v>
      </c>
      <c r="J36">
        <v>327</v>
      </c>
      <c r="K36">
        <v>66.855999999999995</v>
      </c>
      <c r="L36">
        <v>120</v>
      </c>
      <c r="M36">
        <v>8856.6</v>
      </c>
      <c r="N36">
        <v>3.415</v>
      </c>
      <c r="O36">
        <v>8.016</v>
      </c>
      <c r="P36">
        <v>188.8</v>
      </c>
      <c r="Q36">
        <v>16.846</v>
      </c>
      <c r="R36">
        <v>2.2440000000000002</v>
      </c>
      <c r="S36">
        <v>612.66</v>
      </c>
      <c r="T36">
        <v>3.2170000000000001</v>
      </c>
      <c r="U36">
        <v>49.841000000000001</v>
      </c>
      <c r="V36">
        <v>8</v>
      </c>
      <c r="W36">
        <v>1360.1</v>
      </c>
      <c r="X36">
        <v>2.6829999999999998</v>
      </c>
      <c r="Y36">
        <v>37.411999999999999</v>
      </c>
      <c r="Z36">
        <v>598.71</v>
      </c>
      <c r="AA36">
        <v>14.372</v>
      </c>
      <c r="AB36">
        <v>2457.8000000000002</v>
      </c>
      <c r="AC36">
        <v>4624.3999999999996</v>
      </c>
      <c r="AD36">
        <v>301.2</v>
      </c>
      <c r="AE36">
        <v>5114.1000000000004</v>
      </c>
      <c r="AF36">
        <v>15.653</v>
      </c>
      <c r="AG36">
        <v>5.4009999999999998</v>
      </c>
      <c r="AH36">
        <v>9.9</v>
      </c>
      <c r="AI36">
        <v>5</v>
      </c>
      <c r="AJ36">
        <v>10.834</v>
      </c>
      <c r="AK36">
        <v>7.4290000000000003</v>
      </c>
      <c r="AL36">
        <v>3.4609999999999999</v>
      </c>
      <c r="AM36">
        <v>1.7390000000000001</v>
      </c>
      <c r="AN36">
        <v>1.746</v>
      </c>
      <c r="AO36">
        <v>5.7679999999999998</v>
      </c>
      <c r="AP36">
        <v>6.8109999999999999</v>
      </c>
    </row>
    <row r="37" spans="1:42" x14ac:dyDescent="0.35">
      <c r="A37" s="1">
        <v>43488</v>
      </c>
      <c r="B37">
        <v>203.4</v>
      </c>
      <c r="C37">
        <v>474</v>
      </c>
      <c r="D37">
        <v>1094.8</v>
      </c>
      <c r="E37">
        <v>28.033999999999999</v>
      </c>
      <c r="F37">
        <v>33.555</v>
      </c>
      <c r="G37">
        <v>6.1760000000000002</v>
      </c>
      <c r="H37">
        <v>12.629</v>
      </c>
      <c r="I37">
        <v>13.132999999999999</v>
      </c>
      <c r="J37">
        <v>182</v>
      </c>
      <c r="K37">
        <v>24.437999999999999</v>
      </c>
      <c r="L37">
        <v>0</v>
      </c>
      <c r="M37">
        <v>5579.8</v>
      </c>
      <c r="N37">
        <v>1.6910000000000001</v>
      </c>
      <c r="O37">
        <v>0.69499999999999995</v>
      </c>
      <c r="P37">
        <v>180.37</v>
      </c>
      <c r="Q37">
        <v>11.566000000000001</v>
      </c>
      <c r="R37">
        <v>0.98299999999999998</v>
      </c>
      <c r="S37">
        <v>253.52</v>
      </c>
      <c r="T37">
        <v>0.59299999999999997</v>
      </c>
      <c r="U37">
        <v>9.3089999999999993</v>
      </c>
      <c r="V37">
        <v>2</v>
      </c>
      <c r="W37">
        <v>219.3</v>
      </c>
      <c r="X37">
        <v>1.3440000000000001</v>
      </c>
      <c r="Y37">
        <v>10.337</v>
      </c>
      <c r="Z37">
        <v>264.66000000000003</v>
      </c>
      <c r="AA37">
        <v>5.1630000000000003</v>
      </c>
      <c r="AB37">
        <v>760.11</v>
      </c>
      <c r="AC37">
        <v>1541</v>
      </c>
      <c r="AD37">
        <v>53.603999999999999</v>
      </c>
      <c r="AE37">
        <v>772.3</v>
      </c>
      <c r="AF37">
        <v>6.26</v>
      </c>
      <c r="AG37">
        <v>1.4610000000000001</v>
      </c>
      <c r="AH37">
        <v>2.4409999999999998</v>
      </c>
      <c r="AI37">
        <v>1</v>
      </c>
      <c r="AJ37">
        <v>3.323</v>
      </c>
      <c r="AK37">
        <v>2.29</v>
      </c>
      <c r="AL37">
        <v>0.79600000000000004</v>
      </c>
      <c r="AM37">
        <v>0.52700000000000002</v>
      </c>
      <c r="AN37">
        <v>0.54700000000000004</v>
      </c>
      <c r="AO37">
        <v>1.655</v>
      </c>
      <c r="AP37">
        <v>1.982</v>
      </c>
    </row>
    <row r="38" spans="1:42" x14ac:dyDescent="0.35">
      <c r="A38" s="1">
        <v>43489</v>
      </c>
      <c r="B38">
        <v>202.8</v>
      </c>
      <c r="C38">
        <v>1386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23.7</v>
      </c>
      <c r="X38">
        <v>7.0999999999999994E-2</v>
      </c>
      <c r="Y38">
        <v>0.11799999999999999</v>
      </c>
      <c r="Z38">
        <v>11.85</v>
      </c>
      <c r="AA38">
        <v>1.2E-2</v>
      </c>
      <c r="AB38">
        <v>0</v>
      </c>
      <c r="AC38">
        <v>0</v>
      </c>
      <c r="AD38">
        <v>0</v>
      </c>
      <c r="AE38">
        <v>35.549999999999997</v>
      </c>
      <c r="AF38">
        <v>36.354999999999997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</row>
    <row r="39" spans="1:42" x14ac:dyDescent="0.35">
      <c r="A39" s="1">
        <v>43490</v>
      </c>
      <c r="B39">
        <v>200.4</v>
      </c>
      <c r="C39">
        <v>136</v>
      </c>
      <c r="D39">
        <v>3002.3</v>
      </c>
      <c r="E39">
        <v>164.57</v>
      </c>
      <c r="F39">
        <v>122.59</v>
      </c>
      <c r="G39">
        <v>32.747999999999998</v>
      </c>
      <c r="H39">
        <v>52.033000000000001</v>
      </c>
      <c r="I39">
        <v>28.808</v>
      </c>
      <c r="J39">
        <v>331</v>
      </c>
      <c r="K39">
        <v>59.378999999999998</v>
      </c>
      <c r="L39">
        <v>782</v>
      </c>
      <c r="M39">
        <v>5635.9</v>
      </c>
      <c r="N39">
        <v>4.9630000000000001</v>
      </c>
      <c r="O39">
        <v>3.5550000000000002</v>
      </c>
      <c r="P39">
        <v>82.756</v>
      </c>
      <c r="Q39">
        <v>23.933</v>
      </c>
      <c r="R39">
        <v>2.194</v>
      </c>
      <c r="S39">
        <v>691.35</v>
      </c>
      <c r="T39">
        <v>2.5099999999999998</v>
      </c>
      <c r="U39">
        <v>36.664999999999999</v>
      </c>
      <c r="V39">
        <v>9</v>
      </c>
      <c r="W39">
        <v>1162.2</v>
      </c>
      <c r="X39">
        <v>3.5169999999999999</v>
      </c>
      <c r="Y39">
        <v>31.335000000000001</v>
      </c>
      <c r="Z39">
        <v>687.33</v>
      </c>
      <c r="AA39">
        <v>5.9169999999999998</v>
      </c>
      <c r="AB39">
        <v>2556.1999999999998</v>
      </c>
      <c r="AC39">
        <v>6665</v>
      </c>
      <c r="AD39">
        <v>246.51</v>
      </c>
      <c r="AE39">
        <v>3842.9</v>
      </c>
      <c r="AF39">
        <v>43.584000000000003</v>
      </c>
      <c r="AG39">
        <v>5.78</v>
      </c>
      <c r="AH39">
        <v>12.462999999999999</v>
      </c>
      <c r="AI39">
        <v>7</v>
      </c>
      <c r="AJ39">
        <v>13.012</v>
      </c>
      <c r="AK39">
        <v>8.9920000000000009</v>
      </c>
      <c r="AL39">
        <v>3.6760000000000002</v>
      </c>
      <c r="AM39">
        <v>2.0649999999999999</v>
      </c>
      <c r="AN39">
        <v>1.931</v>
      </c>
      <c r="AO39">
        <v>6.9630000000000001</v>
      </c>
      <c r="AP39">
        <v>8.0299999999999994</v>
      </c>
    </row>
    <row r="40" spans="1:42" x14ac:dyDescent="0.35">
      <c r="A40" s="1">
        <v>43491</v>
      </c>
      <c r="B40">
        <v>202</v>
      </c>
      <c r="C40">
        <v>580</v>
      </c>
      <c r="D40">
        <v>2790.2</v>
      </c>
      <c r="E40">
        <v>132.25</v>
      </c>
      <c r="F40">
        <v>98.338999999999999</v>
      </c>
      <c r="G40">
        <v>25.754999999999999</v>
      </c>
      <c r="H40">
        <v>43.182000000000002</v>
      </c>
      <c r="I40">
        <v>22.742999999999999</v>
      </c>
      <c r="J40">
        <v>371</v>
      </c>
      <c r="K40">
        <v>59.515999999999998</v>
      </c>
      <c r="L40">
        <v>147</v>
      </c>
      <c r="M40">
        <v>64451.3</v>
      </c>
      <c r="N40">
        <v>4.2510000000000003</v>
      </c>
      <c r="O40">
        <v>3.6360000000000001</v>
      </c>
      <c r="P40">
        <v>114.51</v>
      </c>
      <c r="Q40">
        <v>28.513000000000002</v>
      </c>
      <c r="R40">
        <v>1.887</v>
      </c>
      <c r="S40">
        <v>672.9</v>
      </c>
      <c r="T40">
        <v>2.2679999999999998</v>
      </c>
      <c r="U40">
        <v>28.657</v>
      </c>
      <c r="V40">
        <v>8</v>
      </c>
      <c r="W40">
        <v>1301.3</v>
      </c>
      <c r="X40">
        <v>3.9180000000000001</v>
      </c>
      <c r="Y40">
        <v>26.257999999999999</v>
      </c>
      <c r="Z40">
        <v>759.57</v>
      </c>
      <c r="AA40">
        <v>7.1580000000000004</v>
      </c>
      <c r="AB40">
        <v>2512.6</v>
      </c>
      <c r="AC40">
        <v>6974.8</v>
      </c>
      <c r="AD40">
        <v>454.3</v>
      </c>
      <c r="AE40">
        <v>1801.1</v>
      </c>
      <c r="AF40">
        <v>45.155999999999999</v>
      </c>
      <c r="AG40">
        <v>4.492</v>
      </c>
      <c r="AH40">
        <v>9.4019999999999992</v>
      </c>
      <c r="AI40">
        <v>6</v>
      </c>
      <c r="AJ40">
        <v>10.425000000000001</v>
      </c>
      <c r="AK40">
        <v>7.1280000000000001</v>
      </c>
      <c r="AL40">
        <v>2.7869999999999999</v>
      </c>
      <c r="AM40">
        <v>1.679</v>
      </c>
      <c r="AN40">
        <v>1.611</v>
      </c>
      <c r="AO40">
        <v>5.3460000000000001</v>
      </c>
      <c r="AP40">
        <v>6.2519999999999998</v>
      </c>
    </row>
    <row r="41" spans="1:42" x14ac:dyDescent="0.35">
      <c r="A41" s="1">
        <v>43492</v>
      </c>
      <c r="B41">
        <v>202.6</v>
      </c>
      <c r="C41">
        <v>60</v>
      </c>
      <c r="D41">
        <v>2130.4</v>
      </c>
      <c r="E41">
        <v>104.11</v>
      </c>
      <c r="F41">
        <v>88.703000000000003</v>
      </c>
      <c r="G41">
        <v>29.695</v>
      </c>
      <c r="H41">
        <v>32.841999999999999</v>
      </c>
      <c r="I41">
        <v>17.911000000000001</v>
      </c>
      <c r="J41">
        <v>250</v>
      </c>
      <c r="K41">
        <v>32.622999999999998</v>
      </c>
      <c r="L41">
        <v>240</v>
      </c>
      <c r="M41">
        <v>36157.4</v>
      </c>
      <c r="N41">
        <v>3.0470000000000002</v>
      </c>
      <c r="O41">
        <v>6.274</v>
      </c>
      <c r="P41">
        <v>85.013000000000005</v>
      </c>
      <c r="Q41">
        <v>12.975</v>
      </c>
      <c r="R41">
        <v>1.9379999999999999</v>
      </c>
      <c r="S41">
        <v>448.56</v>
      </c>
      <c r="T41">
        <v>2.7069999999999999</v>
      </c>
      <c r="U41">
        <v>34.618000000000002</v>
      </c>
      <c r="V41">
        <v>7</v>
      </c>
      <c r="W41">
        <v>1561.4</v>
      </c>
      <c r="X41">
        <v>1.7230000000000001</v>
      </c>
      <c r="Y41">
        <v>33.261000000000003</v>
      </c>
      <c r="Z41">
        <v>431.59</v>
      </c>
      <c r="AA41">
        <v>6.5419999999999998</v>
      </c>
      <c r="AB41">
        <v>1715.5</v>
      </c>
      <c r="AC41">
        <v>3424.3</v>
      </c>
      <c r="AD41">
        <v>147.94999999999999</v>
      </c>
      <c r="AE41">
        <v>2608.5</v>
      </c>
      <c r="AF41">
        <v>20.957000000000001</v>
      </c>
      <c r="AG41">
        <v>4.8680000000000003</v>
      </c>
      <c r="AH41">
        <v>9.3350000000000009</v>
      </c>
      <c r="AI41">
        <v>5</v>
      </c>
      <c r="AJ41">
        <v>10.275</v>
      </c>
      <c r="AK41">
        <v>7.0640000000000001</v>
      </c>
      <c r="AL41">
        <v>3.15</v>
      </c>
      <c r="AM41">
        <v>1.498</v>
      </c>
      <c r="AN41">
        <v>1.6279999999999999</v>
      </c>
      <c r="AO41">
        <v>5.3179999999999996</v>
      </c>
      <c r="AP41">
        <v>6.2119999999999997</v>
      </c>
    </row>
    <row r="42" spans="1:42" x14ac:dyDescent="0.35">
      <c r="A42" s="1">
        <v>43493</v>
      </c>
      <c r="B42">
        <v>202.4</v>
      </c>
      <c r="C42">
        <v>876</v>
      </c>
      <c r="D42">
        <v>2759.5</v>
      </c>
      <c r="E42">
        <v>239.22</v>
      </c>
      <c r="F42">
        <v>66.938999999999993</v>
      </c>
      <c r="G42">
        <v>15.388</v>
      </c>
      <c r="H42">
        <v>22.576000000000001</v>
      </c>
      <c r="I42">
        <v>20.449000000000002</v>
      </c>
      <c r="J42">
        <v>311</v>
      </c>
      <c r="K42">
        <v>59.33</v>
      </c>
      <c r="L42">
        <v>605</v>
      </c>
      <c r="M42">
        <v>20778</v>
      </c>
      <c r="N42">
        <v>4.8970000000000002</v>
      </c>
      <c r="O42">
        <v>9.5510000000000002</v>
      </c>
      <c r="P42">
        <v>158.08000000000001</v>
      </c>
      <c r="Q42">
        <v>10.942</v>
      </c>
      <c r="R42">
        <v>2.75</v>
      </c>
      <c r="S42">
        <v>707.94</v>
      </c>
      <c r="T42">
        <v>3.9980000000000002</v>
      </c>
      <c r="U42">
        <v>84.165999999999997</v>
      </c>
      <c r="V42">
        <v>11</v>
      </c>
      <c r="W42">
        <v>1304.2</v>
      </c>
      <c r="X42">
        <v>2.9590000000000001</v>
      </c>
      <c r="Y42">
        <v>46.015000000000001</v>
      </c>
      <c r="Z42">
        <v>659.64</v>
      </c>
      <c r="AA42">
        <v>13.862</v>
      </c>
      <c r="AB42">
        <v>3316.6</v>
      </c>
      <c r="AC42">
        <v>4938.3</v>
      </c>
      <c r="AD42">
        <v>458.37</v>
      </c>
      <c r="AE42">
        <v>6480.2</v>
      </c>
      <c r="AF42">
        <v>28.268999999999998</v>
      </c>
      <c r="AG42">
        <v>9.98</v>
      </c>
      <c r="AH42">
        <v>20.606000000000002</v>
      </c>
      <c r="AI42">
        <v>10</v>
      </c>
      <c r="AJ42">
        <v>20.253</v>
      </c>
      <c r="AK42">
        <v>13.726000000000001</v>
      </c>
      <c r="AL42">
        <v>6.8710000000000004</v>
      </c>
      <c r="AM42">
        <v>3.294</v>
      </c>
      <c r="AN42">
        <v>3.1139999999999999</v>
      </c>
      <c r="AO42">
        <v>10.992000000000001</v>
      </c>
      <c r="AP42">
        <v>12.898999999999999</v>
      </c>
    </row>
    <row r="43" spans="1:42" x14ac:dyDescent="0.35">
      <c r="A43" s="1">
        <v>43494</v>
      </c>
      <c r="B43">
        <v>202.6</v>
      </c>
      <c r="C43">
        <v>85</v>
      </c>
      <c r="D43">
        <v>2421.6999999999998</v>
      </c>
      <c r="E43">
        <v>103.36</v>
      </c>
      <c r="F43">
        <v>88.917000000000002</v>
      </c>
      <c r="G43">
        <v>15.614000000000001</v>
      </c>
      <c r="H43">
        <v>37.695</v>
      </c>
      <c r="I43">
        <v>21.661999999999999</v>
      </c>
      <c r="J43">
        <v>340</v>
      </c>
      <c r="K43">
        <v>40.634</v>
      </c>
      <c r="L43">
        <v>17</v>
      </c>
      <c r="M43">
        <v>7130</v>
      </c>
      <c r="N43">
        <v>3.0619999999999998</v>
      </c>
      <c r="O43">
        <v>4.0069999999999997</v>
      </c>
      <c r="P43">
        <v>13.161</v>
      </c>
      <c r="Q43">
        <v>12.12</v>
      </c>
      <c r="R43">
        <v>2.226</v>
      </c>
      <c r="S43">
        <v>422.61</v>
      </c>
      <c r="T43">
        <v>3.1739999999999999</v>
      </c>
      <c r="U43">
        <v>29.463000000000001</v>
      </c>
      <c r="V43">
        <v>6</v>
      </c>
      <c r="W43">
        <v>1733.9</v>
      </c>
      <c r="X43">
        <v>2.2280000000000002</v>
      </c>
      <c r="Y43">
        <v>34.469000000000001</v>
      </c>
      <c r="Z43">
        <v>661.93</v>
      </c>
      <c r="AA43">
        <v>11.42</v>
      </c>
      <c r="AB43">
        <v>2363.4</v>
      </c>
      <c r="AC43">
        <v>4127.7</v>
      </c>
      <c r="AD43">
        <v>224.55</v>
      </c>
      <c r="AE43">
        <v>1388.1</v>
      </c>
      <c r="AF43">
        <v>15.738</v>
      </c>
      <c r="AG43">
        <v>4.57</v>
      </c>
      <c r="AH43">
        <v>6.0570000000000004</v>
      </c>
      <c r="AI43">
        <v>5</v>
      </c>
      <c r="AJ43">
        <v>8.6300000000000008</v>
      </c>
      <c r="AK43">
        <v>5.9690000000000003</v>
      </c>
      <c r="AL43">
        <v>2.2149999999999999</v>
      </c>
      <c r="AM43">
        <v>1.5620000000000001</v>
      </c>
      <c r="AN43">
        <v>1.4810000000000001</v>
      </c>
      <c r="AO43">
        <v>4.3090000000000002</v>
      </c>
      <c r="AP43">
        <v>5.1289999999999996</v>
      </c>
    </row>
    <row r="44" spans="1:42" x14ac:dyDescent="0.35">
      <c r="A44" s="1">
        <v>43495</v>
      </c>
      <c r="B44">
        <v>202.6</v>
      </c>
      <c r="C44">
        <v>111</v>
      </c>
      <c r="D44">
        <v>2502.1999999999998</v>
      </c>
      <c r="E44">
        <v>119.61</v>
      </c>
      <c r="F44">
        <v>68.662000000000006</v>
      </c>
      <c r="G44">
        <v>12.622999999999999</v>
      </c>
      <c r="H44">
        <v>26.521999999999998</v>
      </c>
      <c r="I44">
        <v>23.893999999999998</v>
      </c>
      <c r="J44">
        <v>365</v>
      </c>
      <c r="K44">
        <v>59.362000000000002</v>
      </c>
      <c r="L44">
        <v>71</v>
      </c>
      <c r="M44">
        <v>4715</v>
      </c>
      <c r="N44">
        <v>5.2809999999999997</v>
      </c>
      <c r="O44">
        <v>5.7530000000000001</v>
      </c>
      <c r="P44">
        <v>122.72</v>
      </c>
      <c r="Q44">
        <v>15.628</v>
      </c>
      <c r="R44">
        <v>12.291</v>
      </c>
      <c r="S44">
        <v>357.79</v>
      </c>
      <c r="T44">
        <v>7.2270000000000003</v>
      </c>
      <c r="U44">
        <v>68.756</v>
      </c>
      <c r="V44">
        <v>8</v>
      </c>
      <c r="W44">
        <v>2650</v>
      </c>
      <c r="X44">
        <v>4.6719999999999997</v>
      </c>
      <c r="Y44">
        <v>37.021999999999998</v>
      </c>
      <c r="Z44">
        <v>637.79999999999995</v>
      </c>
      <c r="AA44">
        <v>11.138</v>
      </c>
      <c r="AB44">
        <v>3780.2</v>
      </c>
      <c r="AC44">
        <v>4760.3999999999996</v>
      </c>
      <c r="AD44">
        <v>212.32</v>
      </c>
      <c r="AE44">
        <v>8185.7</v>
      </c>
      <c r="AF44">
        <v>26.183</v>
      </c>
      <c r="AG44">
        <v>3.78</v>
      </c>
      <c r="AH44">
        <v>5.9279999999999999</v>
      </c>
      <c r="AI44">
        <v>4</v>
      </c>
      <c r="AJ44">
        <v>7.6509999999999998</v>
      </c>
      <c r="AK44">
        <v>5.3319999999999999</v>
      </c>
      <c r="AL44">
        <v>2.19</v>
      </c>
      <c r="AM44">
        <v>1.173</v>
      </c>
      <c r="AN44">
        <v>1.21</v>
      </c>
      <c r="AO44">
        <v>3.8490000000000002</v>
      </c>
      <c r="AP44">
        <v>4.6479999999999997</v>
      </c>
    </row>
  </sheetData>
  <conditionalFormatting sqref="D1:D2 D4:D1048576">
    <cfRule type="colorScale" priority="73">
      <colorScale>
        <cfvo type="min"/>
        <cfvo type="max"/>
        <color rgb="FF92D050"/>
        <color rgb="FFFF0000"/>
      </colorScale>
    </cfRule>
  </conditionalFormatting>
  <conditionalFormatting sqref="R1:R2 R4:R1048576">
    <cfRule type="cellIs" dxfId="100" priority="72" operator="greaterThan">
      <formula>1.2</formula>
    </cfRule>
  </conditionalFormatting>
  <conditionalFormatting sqref="D3">
    <cfRule type="colorScale" priority="71">
      <colorScale>
        <cfvo type="min"/>
        <cfvo type="percentile" val="50"/>
        <cfvo type="max"/>
        <color rgb="FF92D050"/>
        <color rgb="FFFFEB84"/>
        <color rgb="FFC00000"/>
      </colorScale>
    </cfRule>
  </conditionalFormatting>
  <conditionalFormatting sqref="R3">
    <cfRule type="cellIs" dxfId="99" priority="70" operator="lessThan">
      <formula>1.2</formula>
    </cfRule>
  </conditionalFormatting>
  <conditionalFormatting sqref="T3">
    <cfRule type="cellIs" dxfId="98" priority="69" operator="lessThan">
      <formula>1.3</formula>
    </cfRule>
  </conditionalFormatting>
  <conditionalFormatting sqref="U3">
    <cfRule type="cellIs" dxfId="97" priority="68" operator="lessThan">
      <formula>16</formula>
    </cfRule>
  </conditionalFormatting>
  <conditionalFormatting sqref="N3">
    <cfRule type="cellIs" dxfId="96" priority="67" operator="lessThan">
      <formula>1.7</formula>
    </cfRule>
  </conditionalFormatting>
  <conditionalFormatting sqref="S3">
    <cfRule type="cellIs" dxfId="95" priority="66" operator="lessThan">
      <formula>400</formula>
    </cfRule>
  </conditionalFormatting>
  <conditionalFormatting sqref="O3">
    <cfRule type="cellIs" dxfId="94" priority="65" operator="lessThan">
      <formula>2.4</formula>
    </cfRule>
  </conditionalFormatting>
  <conditionalFormatting sqref="AB3">
    <cfRule type="cellIs" dxfId="93" priority="64" operator="lessThan">
      <formula>700</formula>
    </cfRule>
  </conditionalFormatting>
  <conditionalFormatting sqref="Z3">
    <cfRule type="cellIs" dxfId="92" priority="63" operator="lessThan">
      <formula>420</formula>
    </cfRule>
  </conditionalFormatting>
  <conditionalFormatting sqref="V3">
    <cfRule type="cellIs" dxfId="91" priority="62" operator="lessThan">
      <formula>5</formula>
    </cfRule>
  </conditionalFormatting>
  <conditionalFormatting sqref="W3">
    <cfRule type="cellIs" dxfId="90" priority="61" operator="lessThan">
      <formula>1200</formula>
    </cfRule>
  </conditionalFormatting>
  <conditionalFormatting sqref="AF3">
    <cfRule type="cellIs" dxfId="89" priority="60" operator="lessThan">
      <formula>15</formula>
    </cfRule>
  </conditionalFormatting>
  <conditionalFormatting sqref="AD3">
    <cfRule type="cellIs" dxfId="88" priority="59" operator="lessThan">
      <formula>70</formula>
    </cfRule>
  </conditionalFormatting>
  <conditionalFormatting sqref="X3">
    <cfRule type="cellIs" dxfId="87" priority="58" operator="lessThan">
      <formula>1</formula>
    </cfRule>
  </conditionalFormatting>
  <conditionalFormatting sqref="AA3">
    <cfRule type="cellIs" dxfId="86" priority="57" operator="lessThan">
      <formula>3.5</formula>
    </cfRule>
  </conditionalFormatting>
  <conditionalFormatting sqref="Y3 Q3">
    <cfRule type="cellIs" dxfId="85" priority="56" operator="lessThan">
      <formula>10</formula>
    </cfRule>
  </conditionalFormatting>
  <conditionalFormatting sqref="AC3">
    <cfRule type="cellIs" dxfId="84" priority="55" operator="lessThan">
      <formula>2000</formula>
    </cfRule>
  </conditionalFormatting>
  <conditionalFormatting sqref="AE3">
    <cfRule type="cellIs" dxfId="83" priority="54" operator="lessThan">
      <formula>2400</formula>
    </cfRule>
  </conditionalFormatting>
  <conditionalFormatting sqref="P3">
    <cfRule type="cellIs" dxfId="82" priority="53" operator="lessThan">
      <formula>60</formula>
    </cfRule>
  </conditionalFormatting>
  <conditionalFormatting sqref="M3">
    <cfRule type="cellIs" dxfId="81" priority="51" operator="lessThan">
      <formula>7500</formula>
    </cfRule>
  </conditionalFormatting>
  <conditionalFormatting sqref="K3">
    <cfRule type="cellIs" dxfId="80" priority="50" operator="lessThan">
      <formula>30</formula>
    </cfRule>
  </conditionalFormatting>
  <conditionalFormatting sqref="J3">
    <cfRule type="cellIs" dxfId="79" priority="49" operator="lessThan">
      <formula>300</formula>
    </cfRule>
  </conditionalFormatting>
  <conditionalFormatting sqref="L3">
    <cfRule type="cellIs" dxfId="78" priority="48" operator="lessThan">
      <formula>300</formula>
    </cfRule>
  </conditionalFormatting>
  <conditionalFormatting sqref="F3">
    <cfRule type="cellIs" dxfId="77" priority="47" operator="lessThan">
      <formula>54.5</formula>
    </cfRule>
  </conditionalFormatting>
  <conditionalFormatting sqref="G3">
    <cfRule type="cellIs" dxfId="76" priority="46" operator="lessThan">
      <formula>9</formula>
    </cfRule>
  </conditionalFormatting>
  <conditionalFormatting sqref="E3">
    <cfRule type="cellIs" dxfId="75" priority="45" operator="lessThan">
      <formula>72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Q33"/>
  <sheetViews>
    <sheetView workbookViewId="0">
      <pane xSplit="1" ySplit="3" topLeftCell="B21" activePane="bottomRight" state="frozen"/>
      <selection pane="topRight" activeCell="B1" sqref="B1"/>
      <selection pane="bottomLeft" activeCell="A3" sqref="A3"/>
      <selection pane="bottomRight" activeCell="A33" sqref="A33"/>
    </sheetView>
  </sheetViews>
  <sheetFormatPr defaultRowHeight="14.5" x14ac:dyDescent="0.35"/>
  <cols>
    <col min="1" max="1" width="11.26953125" customWidth="1"/>
    <col min="2" max="2" width="6.7265625" style="7" customWidth="1"/>
    <col min="3" max="3" width="5.81640625" style="5" customWidth="1"/>
    <col min="4" max="4" width="5.1796875" style="5" customWidth="1"/>
    <col min="5" max="5" width="5.54296875" style="5" customWidth="1"/>
    <col min="6" max="6" width="5.81640625" style="7" customWidth="1"/>
    <col min="7" max="7" width="5.453125" style="7" customWidth="1"/>
    <col min="8" max="8" width="5" style="7" customWidth="1"/>
    <col min="9" max="9" width="5.7265625" style="7" customWidth="1"/>
    <col min="10" max="10" width="6.1796875" style="7" customWidth="1"/>
    <col min="11" max="11" width="7.54296875" style="7" customWidth="1"/>
    <col min="12" max="12" width="5.453125" style="7" customWidth="1"/>
    <col min="13" max="13" width="6.54296875" style="7" customWidth="1"/>
    <col min="14" max="14" width="6.1796875" style="5" customWidth="1"/>
    <col min="15" max="15" width="4.81640625" style="9" customWidth="1"/>
    <col min="16" max="16" width="5.453125" style="9" customWidth="1"/>
    <col min="17" max="17" width="6" style="7" customWidth="1"/>
    <col min="18" max="18" width="5" style="7" customWidth="1"/>
    <col min="19" max="19" width="5.26953125" style="9" customWidth="1"/>
    <col min="20" max="20" width="5.54296875" style="5" customWidth="1"/>
    <col min="21" max="21" width="5.81640625" style="9" customWidth="1"/>
    <col min="22" max="22" width="5.1796875" style="7" customWidth="1"/>
    <col min="23" max="23" width="6.7265625" style="9" customWidth="1"/>
    <col min="24" max="24" width="5" style="5" customWidth="1"/>
    <col min="25" max="25" width="5.453125" style="9" customWidth="1"/>
    <col min="26" max="26" width="5.26953125" style="7" customWidth="1"/>
    <col min="27" max="27" width="7" style="5" customWidth="1"/>
    <col min="28" max="28" width="6.54296875" style="9" customWidth="1"/>
    <col min="29" max="32" width="6.453125" style="5" customWidth="1"/>
    <col min="33" max="33" width="9.1796875" style="7"/>
  </cols>
  <sheetData>
    <row r="1" spans="1:43" s="3" customFormat="1" ht="29" x14ac:dyDescent="0.35">
      <c r="A1" s="3" t="str">
        <f>All_nutrient!A1</f>
        <v>Date</v>
      </c>
      <c r="B1" s="10" t="str">
        <f>All_nutrient!B1</f>
        <v>Weight</v>
      </c>
      <c r="C1" s="4" t="str">
        <f>All_nutrient!C1</f>
        <v>Exerc. Cal</v>
      </c>
      <c r="D1" s="4" t="str">
        <f>All_nutrient!D1</f>
        <v>Cal eat</v>
      </c>
      <c r="E1" s="4" t="s">
        <v>54</v>
      </c>
      <c r="F1" s="6" t="str">
        <f>All_nutrient!E1</f>
        <v>Protein</v>
      </c>
      <c r="G1" s="6" t="str">
        <f>All_nutrient!F1</f>
        <v>Total fat</v>
      </c>
      <c r="H1" s="6" t="str">
        <f>All_nutrient!G1</f>
        <v>Sat. Fat</v>
      </c>
      <c r="I1" s="10" t="str">
        <f>All_nutrient!H1</f>
        <v>Mono. Fat</v>
      </c>
      <c r="J1" s="6" t="str">
        <f>All_nutrient!I1</f>
        <v>Poly. Fat</v>
      </c>
      <c r="K1" s="6" t="str">
        <f>All_nutrient!J1</f>
        <v>Carbohydrate</v>
      </c>
      <c r="L1" s="6" t="str">
        <f>All_nutrient!K1</f>
        <v>Fiber</v>
      </c>
      <c r="M1" s="6" t="str">
        <f>All_nutrient!L1</f>
        <v>Cholesterol</v>
      </c>
      <c r="N1" s="4" t="str">
        <f>All_nutrient!M1</f>
        <v>V. A</v>
      </c>
      <c r="O1" s="8" t="str">
        <f>All_nutrient!N1</f>
        <v>V. B6</v>
      </c>
      <c r="P1" s="8" t="str">
        <f>All_nutrient!O1</f>
        <v>V. B12</v>
      </c>
      <c r="Q1" s="6" t="str">
        <f>All_nutrient!P1</f>
        <v>V. C</v>
      </c>
      <c r="R1" t="s">
        <v>15</v>
      </c>
      <c r="S1" s="8" t="str">
        <f>All_nutrient!R1</f>
        <v>Thiamine</v>
      </c>
      <c r="T1" s="4" t="str">
        <f>All_nutrient!S1</f>
        <v>Folacin</v>
      </c>
      <c r="U1" s="8" t="str">
        <f>All_nutrient!T1</f>
        <v>Riboflavin</v>
      </c>
      <c r="V1" s="6" t="str">
        <f>All_nutrient!U1</f>
        <v>Niacin</v>
      </c>
      <c r="W1" s="8" t="str">
        <f>All_nutrient!V1</f>
        <v>Panto. Acid</v>
      </c>
      <c r="X1" s="4" t="s">
        <v>55</v>
      </c>
      <c r="Y1" s="8" t="s">
        <v>56</v>
      </c>
      <c r="Z1" s="6" t="str">
        <f>All_nutrient!Y1</f>
        <v>Iron</v>
      </c>
      <c r="AA1" s="4" t="str">
        <f>All_nutrient!Z1</f>
        <v>Magnesium</v>
      </c>
      <c r="AB1" s="8" t="str">
        <f>All_nutrient!AA1</f>
        <v>Manganese</v>
      </c>
      <c r="AC1" s="4" t="str">
        <f>All_nutrient!AB1</f>
        <v>Phosphorus</v>
      </c>
      <c r="AD1" s="4" t="str">
        <f>All_nutrient!AC1</f>
        <v>Potassium</v>
      </c>
      <c r="AE1" s="4" t="str">
        <f>All_nutrient!AD1</f>
        <v>Selenium</v>
      </c>
      <c r="AF1" s="4" t="str">
        <f>All_nutrient!AE1</f>
        <v>Sodium</v>
      </c>
      <c r="AG1" s="6" t="str">
        <f>All_nutrient!AF1</f>
        <v>Zinc</v>
      </c>
      <c r="AH1" s="3" t="str">
        <f>All_nutrient!AG1</f>
        <v>Tyrosine</v>
      </c>
      <c r="AI1" s="3" t="str">
        <f>All_nutrient!AH1</f>
        <v>Lysine</v>
      </c>
      <c r="AJ1" s="3" t="str">
        <f>All_nutrient!AI1</f>
        <v>Phenylalanine</v>
      </c>
      <c r="AK1" s="3" t="str">
        <f>All_nutrient!AJ1</f>
        <v>Leucine</v>
      </c>
      <c r="AL1" s="3" t="str">
        <f>All_nutrient!AK1</f>
        <v>Valine</v>
      </c>
      <c r="AM1" s="3" t="str">
        <f>All_nutrient!AL1</f>
        <v>Methionine</v>
      </c>
      <c r="AN1" s="3" t="str">
        <f>All_nutrient!AM1</f>
        <v>Cystine</v>
      </c>
      <c r="AO1" s="3" t="str">
        <f>All_nutrient!AN1</f>
        <v>Tryptophan</v>
      </c>
      <c r="AP1" s="3" t="str">
        <f>All_nutrient!AO1</f>
        <v>Threonine</v>
      </c>
      <c r="AQ1" s="3" t="str">
        <f>All_nutrient!AP1</f>
        <v>Isoleucine</v>
      </c>
    </row>
    <row r="2" spans="1:43" s="3" customFormat="1" x14ac:dyDescent="0.35">
      <c r="A2" s="3" t="s">
        <v>59</v>
      </c>
      <c r="B2" s="10"/>
      <c r="C2" s="4"/>
      <c r="D2" s="4"/>
      <c r="E2" s="4"/>
      <c r="F2" s="6"/>
      <c r="G2" s="6"/>
      <c r="H2" s="6"/>
      <c r="I2" s="10"/>
      <c r="J2" s="6"/>
      <c r="K2" s="6"/>
      <c r="L2" s="6">
        <v>30</v>
      </c>
      <c r="M2" s="6"/>
      <c r="N2" s="4"/>
      <c r="O2" s="8"/>
      <c r="P2" s="8"/>
      <c r="Q2" s="6"/>
      <c r="R2" s="6"/>
      <c r="S2" s="8"/>
      <c r="T2" s="4"/>
      <c r="U2" s="8"/>
      <c r="V2" s="6"/>
      <c r="W2" s="8"/>
      <c r="X2" s="4">
        <v>1200</v>
      </c>
      <c r="Y2" s="8"/>
      <c r="Z2" s="6"/>
      <c r="AA2" s="4">
        <v>500</v>
      </c>
      <c r="AB2" s="8"/>
      <c r="AC2" s="4"/>
      <c r="AD2" s="4">
        <v>4500</v>
      </c>
      <c r="AE2" s="4"/>
      <c r="AF2" s="4">
        <v>1500</v>
      </c>
      <c r="AG2" s="6"/>
    </row>
    <row r="3" spans="1:43" x14ac:dyDescent="0.35">
      <c r="A3" t="str">
        <f>All_nutrient!A3</f>
        <v>Target--&gt;</v>
      </c>
      <c r="B3" s="7">
        <f>All_nutrient!B3</f>
        <v>160</v>
      </c>
      <c r="C3" s="5">
        <f>All_nutrient!C3</f>
        <v>250</v>
      </c>
      <c r="D3" s="5">
        <v>1800</v>
      </c>
      <c r="E3" s="5">
        <v>1400</v>
      </c>
      <c r="F3" s="7">
        <v>72</v>
      </c>
      <c r="G3" s="7">
        <v>54</v>
      </c>
      <c r="H3" s="7">
        <v>9</v>
      </c>
      <c r="I3" s="7">
        <f>54-9-10</f>
        <v>35</v>
      </c>
      <c r="J3" s="7">
        <f>54-9-35</f>
        <v>10</v>
      </c>
      <c r="K3" s="7">
        <v>300</v>
      </c>
      <c r="L3" s="7">
        <f>45/1.5</f>
        <v>30</v>
      </c>
      <c r="M3" s="7">
        <v>300</v>
      </c>
      <c r="N3" s="5">
        <v>7500</v>
      </c>
      <c r="O3" s="9">
        <v>1.7</v>
      </c>
      <c r="P3" s="9">
        <v>2.4</v>
      </c>
      <c r="Q3" s="7">
        <v>60</v>
      </c>
      <c r="R3" s="7">
        <v>10</v>
      </c>
      <c r="S3" s="9">
        <v>1.2</v>
      </c>
      <c r="T3" s="5">
        <v>400</v>
      </c>
      <c r="U3" s="9">
        <v>1.3</v>
      </c>
      <c r="V3" s="7">
        <v>16</v>
      </c>
      <c r="W3" s="9">
        <v>5</v>
      </c>
      <c r="X3" s="5">
        <v>1200</v>
      </c>
      <c r="Y3" s="9">
        <v>1</v>
      </c>
      <c r="Z3" s="7">
        <v>10</v>
      </c>
      <c r="AA3" s="5">
        <v>420</v>
      </c>
      <c r="AB3" s="9">
        <v>3.5</v>
      </c>
      <c r="AC3" s="5">
        <v>700</v>
      </c>
      <c r="AD3" s="5">
        <v>2000</v>
      </c>
      <c r="AE3" s="5">
        <v>70</v>
      </c>
      <c r="AF3" s="5">
        <v>2400</v>
      </c>
      <c r="AG3" s="7">
        <v>15</v>
      </c>
      <c r="AH3">
        <f>2/2.08</f>
        <v>0.96153846153846145</v>
      </c>
      <c r="AI3">
        <f>2.621/3.64</f>
        <v>0.72005494505494505</v>
      </c>
      <c r="AJ3">
        <f>3.008/3.13</f>
        <v>0.9610223642172524</v>
      </c>
      <c r="AK3">
        <f>4.473/4.66</f>
        <v>0.95987124463519302</v>
      </c>
      <c r="AL3">
        <f>2.944/3.5</f>
        <v>0.84114285714285708</v>
      </c>
      <c r="AM3">
        <f>1.056/3.52</f>
        <v>0.3</v>
      </c>
      <c r="AN3">
        <f>1.149/3.83</f>
        <v>0.3</v>
      </c>
      <c r="AO3">
        <f>0.751/4.17</f>
        <v>0.1800959232613909</v>
      </c>
      <c r="AP3">
        <f>2.072/4.32</f>
        <v>0.47962962962962963</v>
      </c>
      <c r="AQ3">
        <f>2.538/3.53</f>
        <v>0.71898016997167136</v>
      </c>
    </row>
    <row r="4" spans="1:43" ht="16.5" customHeight="1" x14ac:dyDescent="0.35">
      <c r="A4" s="1">
        <f>All_nutrient!A15</f>
        <v>43466</v>
      </c>
      <c r="B4" s="7">
        <f>SUM(All_nutrient!B9:'All_nutrient'!B15)/7</f>
        <v>204.74285714285716</v>
      </c>
      <c r="C4" s="5">
        <f>SUM(All_nutrient!C9:'All_nutrient'!C15)/7</f>
        <v>188.42857142857142</v>
      </c>
      <c r="D4" s="5">
        <f>SUM(All_nutrient!D9:'All_nutrient'!D15)/7</f>
        <v>2337.7714285714287</v>
      </c>
      <c r="E4" s="5">
        <f t="shared" ref="E4:E5" si="0">D4-C4</f>
        <v>2149.3428571428572</v>
      </c>
      <c r="F4" s="7">
        <f>SUM(All_nutrient!E9:'All_nutrient'!E15)/7</f>
        <v>121.14771428571429</v>
      </c>
      <c r="G4" s="7">
        <f>SUM(All_nutrient!F9:'All_nutrient'!F15)/7</f>
        <v>70.949571428571431</v>
      </c>
      <c r="H4" s="7">
        <f>SUM(All_nutrient!G9:'All_nutrient'!G15)/7</f>
        <v>20.324000000000005</v>
      </c>
      <c r="I4" s="7">
        <f>SUM(All_nutrient!H9:'All_nutrient'!H15)/7</f>
        <v>24.222285714285714</v>
      </c>
      <c r="J4" s="7">
        <f>SUM(All_nutrient!I9:'All_nutrient'!I15)/7</f>
        <v>17.550999999999998</v>
      </c>
      <c r="K4" s="7">
        <f>SUM(All_nutrient!J9:'All_nutrient'!J15)/7</f>
        <v>319.14285714285717</v>
      </c>
      <c r="L4" s="7">
        <f>SUM(All_nutrient!K9:'All_nutrient'!K15)/7</f>
        <v>35.33528571428571</v>
      </c>
      <c r="M4" s="7">
        <f>SUM(All_nutrient!L9:'All_nutrient'!L15)/7</f>
        <v>219.85714285714286</v>
      </c>
      <c r="N4" s="5">
        <f>SUM(All_nutrient!M9:'All_nutrient'!M15)/7</f>
        <v>13963.742857142857</v>
      </c>
      <c r="O4" s="9">
        <f>SUM(All_nutrient!N9:'All_nutrient'!N15)/7</f>
        <v>2.9200000000000004</v>
      </c>
      <c r="P4" s="9">
        <f>SUM(All_nutrient!O9:'All_nutrient'!O15)/7</f>
        <v>5.3475714285714284</v>
      </c>
      <c r="Q4" s="7">
        <f>SUM(All_nutrient!P9:'All_nutrient'!P15)/7</f>
        <v>109.0607142857143</v>
      </c>
      <c r="R4" s="7">
        <f>SUM(All_nutrient!Q9:'All_nutrient'!Q15)/7</f>
        <v>12.020428571428571</v>
      </c>
      <c r="S4" s="9">
        <f>SUM(All_nutrient!R9:'All_nutrient'!R15)/7</f>
        <v>2.1787142857142858</v>
      </c>
      <c r="T4" s="5">
        <f>SUM(All_nutrient!S9:'All_nutrient'!S15)/7</f>
        <v>405.28000000000009</v>
      </c>
      <c r="U4" s="9">
        <f>SUM(All_nutrient!T9:'All_nutrient'!T15)/7</f>
        <v>2.3169999999999997</v>
      </c>
      <c r="V4" s="7">
        <f>SUM(All_nutrient!U9:'All_nutrient'!U15)/7</f>
        <v>31.345428571428577</v>
      </c>
      <c r="W4" s="9">
        <f>SUM(All_nutrient!V9:'All_nutrient'!V15)/7</f>
        <v>6.1428571428571432</v>
      </c>
      <c r="X4" s="5">
        <f>SUM(All_nutrient!W9:'All_nutrient'!W15)/7</f>
        <v>1093.0414285714287</v>
      </c>
      <c r="Y4" s="9">
        <f>SUM(All_nutrient!X9:'All_nutrient'!X15)/7</f>
        <v>2.34</v>
      </c>
      <c r="Z4" s="7">
        <f>SUM(All_nutrient!Y9:'All_nutrient'!Y15)/7</f>
        <v>22.571285714285718</v>
      </c>
      <c r="AA4" s="5">
        <f>SUM(All_nutrient!Z9:'All_nutrient'!Z15)/7</f>
        <v>540.93999999999994</v>
      </c>
      <c r="AB4" s="9">
        <f>SUM(All_nutrient!AA9:'All_nutrient'!AA15)/7</f>
        <v>6.5452857142857139</v>
      </c>
      <c r="AC4" s="5">
        <f>SUM(All_nutrient!AB9:'All_nutrient'!AB15)/7</f>
        <v>2007.8899999999999</v>
      </c>
      <c r="AD4" s="5">
        <f>SUM(All_nutrient!AC9:'All_nutrient'!AC15)/7</f>
        <v>4520.6285714285714</v>
      </c>
      <c r="AE4" s="5">
        <f>SUM(All_nutrient!AD9:'All_nutrient'!AD15)/7</f>
        <v>193.71142857142857</v>
      </c>
      <c r="AF4" s="5">
        <f>SUM(All_nutrient!AE9:'All_nutrient'!AE15)/7</f>
        <v>4076.617142857142</v>
      </c>
      <c r="AG4" s="7">
        <f>SUM(All_nutrient!AF9:'All_nutrient'!AF15)/7</f>
        <v>25.184285714285714</v>
      </c>
      <c r="AH4">
        <f>SUM(All_nutrient!AG9:'All_nutrient'!AG15)/7</f>
        <v>4.5989999999999993</v>
      </c>
      <c r="AI4">
        <f>SUM(All_nutrient!AH9:'All_nutrient'!AH15)/7</f>
        <v>9.5774285714285696</v>
      </c>
      <c r="AJ4">
        <f>SUM(All_nutrient!AI9:'All_nutrient'!AI15)/7</f>
        <v>5.2857142857142856</v>
      </c>
      <c r="AK4">
        <f>SUM(All_nutrient!AJ9:'All_nutrient'!AJ15)/7</f>
        <v>10.256714285714285</v>
      </c>
      <c r="AL4">
        <f>SUM(All_nutrient!AK9:'All_nutrient'!AK15)/7</f>
        <v>6.7069999999999999</v>
      </c>
      <c r="AM4">
        <f>SUM(All_nutrient!AL9:'All_nutrient'!AL15)/7</f>
        <v>3.0004285714285714</v>
      </c>
      <c r="AN4">
        <f>SUM(All_nutrient!AM9:'All_nutrient'!AM15)/7</f>
        <v>1.5824285714285711</v>
      </c>
      <c r="AO4">
        <f>SUM(All_nutrient!AN9:'All_nutrient'!AN15)/7</f>
        <v>1.554285714285714</v>
      </c>
      <c r="AP4">
        <f>SUM(All_nutrient!AO9:'All_nutrient'!AO15)/7</f>
        <v>5.3001428571428573</v>
      </c>
      <c r="AQ4">
        <f>SUM(All_nutrient!AP9:'All_nutrient'!AP15)/7</f>
        <v>6.1224285714285713</v>
      </c>
    </row>
    <row r="5" spans="1:43" ht="16.5" customHeight="1" x14ac:dyDescent="0.35">
      <c r="A5" s="1">
        <f>All_nutrient!A16</f>
        <v>43467</v>
      </c>
      <c r="B5" s="7">
        <f>SUM(All_nutrient!B10:'All_nutrient'!B16)/7</f>
        <v>205.14285714285714</v>
      </c>
      <c r="C5" s="5">
        <f>SUM(All_nutrient!C10:'All_nutrient'!C16)/7</f>
        <v>233</v>
      </c>
      <c r="D5" s="5">
        <f>SUM(All_nutrient!D10:'All_nutrient'!D16)/7</f>
        <v>2194.1857142857143</v>
      </c>
      <c r="E5" s="5">
        <f t="shared" si="0"/>
        <v>1961.1857142857143</v>
      </c>
      <c r="F5" s="7">
        <f>SUM(All_nutrient!E10:'All_nutrient'!E16)/7</f>
        <v>128.13328571428571</v>
      </c>
      <c r="G5" s="7">
        <f>SUM(All_nutrient!F10:'All_nutrient'!F16)/7</f>
        <v>60.18485714285714</v>
      </c>
      <c r="H5" s="7">
        <f>SUM(All_nutrient!G10:'All_nutrient'!G16)/7</f>
        <v>15.998571428571433</v>
      </c>
      <c r="I5" s="7">
        <f>SUM(All_nutrient!H10:'All_nutrient'!H16)/7</f>
        <v>20.353571428571431</v>
      </c>
      <c r="J5" s="7">
        <f>SUM(All_nutrient!I10:'All_nutrient'!I16)/7</f>
        <v>17.547142857142859</v>
      </c>
      <c r="K5" s="7">
        <f>SUM(All_nutrient!J10:'All_nutrient'!J16)/7</f>
        <v>300.85714285714283</v>
      </c>
      <c r="L5" s="7">
        <f>SUM(All_nutrient!K10:'All_nutrient'!K16)/7</f>
        <v>35.926285714285719</v>
      </c>
      <c r="M5" s="7">
        <f>SUM(All_nutrient!L10:'All_nutrient'!L16)/7</f>
        <v>224.42857142857142</v>
      </c>
      <c r="N5" s="5">
        <f>SUM(All_nutrient!M10:'All_nutrient'!M16)/7</f>
        <v>13718</v>
      </c>
      <c r="O5" s="9">
        <f>SUM(All_nutrient!N10:'All_nutrient'!N16)/7</f>
        <v>3.1285714285714286</v>
      </c>
      <c r="P5" s="9">
        <f>SUM(All_nutrient!O10:'All_nutrient'!O16)/7</f>
        <v>5.7672857142857143</v>
      </c>
      <c r="Q5" s="7">
        <f>SUM(All_nutrient!P10:'All_nutrient'!P16)/7</f>
        <v>124.55928571428571</v>
      </c>
      <c r="R5" s="7">
        <f>SUM(All_nutrient!Q10:'All_nutrient'!Q16)/7</f>
        <v>12.882571428571428</v>
      </c>
      <c r="S5" s="9">
        <f>SUM(All_nutrient!R10:'All_nutrient'!R16)/7</f>
        <v>2.0701428571428573</v>
      </c>
      <c r="T5" s="5">
        <f>SUM(All_nutrient!S10:'All_nutrient'!S16)/7</f>
        <v>441.93142857142863</v>
      </c>
      <c r="U5" s="9">
        <f>SUM(All_nutrient!T10:'All_nutrient'!T16)/7</f>
        <v>2.3560000000000003</v>
      </c>
      <c r="V5" s="7">
        <f>SUM(All_nutrient!U10:'All_nutrient'!U16)/7</f>
        <v>36.61214285714285</v>
      </c>
      <c r="W5" s="9">
        <f>SUM(All_nutrient!V10:'All_nutrient'!V16)/7</f>
        <v>6.5714285714285712</v>
      </c>
      <c r="X5" s="5">
        <f>SUM(All_nutrient!W10:'All_nutrient'!W16)/7</f>
        <v>1092.9414285714288</v>
      </c>
      <c r="Y5" s="9">
        <f>SUM(All_nutrient!X10:'All_nutrient'!X16)/7</f>
        <v>2.3928571428571428</v>
      </c>
      <c r="Z5" s="7">
        <f>SUM(All_nutrient!Y10:'All_nutrient'!Y16)/7</f>
        <v>24.368857142857141</v>
      </c>
      <c r="AA5" s="5">
        <f>SUM(All_nutrient!Z10:'All_nutrient'!Z16)/7</f>
        <v>538.36714285714277</v>
      </c>
      <c r="AB5" s="9">
        <f>SUM(All_nutrient!AA10:'All_nutrient'!AA16)/7</f>
        <v>6.22</v>
      </c>
      <c r="AC5" s="5">
        <f>SUM(All_nutrient!AB10:'All_nutrient'!AB16)/7</f>
        <v>2069.0757142857142</v>
      </c>
      <c r="AD5" s="5">
        <f>SUM(All_nutrient!AC10:'All_nutrient'!AC16)/7</f>
        <v>4636.528571428571</v>
      </c>
      <c r="AE5" s="5">
        <f>SUM(All_nutrient!AD10:'All_nutrient'!AD16)/7</f>
        <v>209.64000000000001</v>
      </c>
      <c r="AF5" s="5">
        <f>SUM(All_nutrient!AE10:'All_nutrient'!AE16)/7</f>
        <v>3718.7457142857143</v>
      </c>
      <c r="AG5" s="7">
        <f>SUM(All_nutrient!AF10:'All_nutrient'!AF16)/7</f>
        <v>25.648142857142858</v>
      </c>
      <c r="AH5">
        <f>SUM(All_nutrient!AG10:'All_nutrient'!AG16)/7</f>
        <v>4.8891428571428577</v>
      </c>
      <c r="AI5">
        <f>SUM(All_nutrient!AH10:'All_nutrient'!AH16)/7</f>
        <v>10.341714285714286</v>
      </c>
      <c r="AJ5">
        <f>SUM(All_nutrient!AI10:'All_nutrient'!AI16)/7</f>
        <v>5.5714285714285712</v>
      </c>
      <c r="AK5">
        <f>SUM(All_nutrient!AJ10:'All_nutrient'!AJ16)/7</f>
        <v>10.840000000000002</v>
      </c>
      <c r="AL5">
        <f>SUM(All_nutrient!AK10:'All_nutrient'!AK16)/7</f>
        <v>7.1658571428571429</v>
      </c>
      <c r="AM5">
        <f>SUM(All_nutrient!AL10:'All_nutrient'!AL16)/7</f>
        <v>3.2621428571428566</v>
      </c>
      <c r="AN5">
        <f>SUM(All_nutrient!AM10:'All_nutrient'!AM16)/7</f>
        <v>1.6665714285714284</v>
      </c>
      <c r="AO5">
        <f>SUM(All_nutrient!AN10:'All_nutrient'!AN16)/7</f>
        <v>1.6492857142857142</v>
      </c>
      <c r="AP5">
        <f>SUM(All_nutrient!AO10:'All_nutrient'!AO16)/7</f>
        <v>5.6467142857142862</v>
      </c>
      <c r="AQ5">
        <f>SUM(All_nutrient!AP10:'All_nutrient'!AP16)/7</f>
        <v>6.5911428571428559</v>
      </c>
    </row>
    <row r="6" spans="1:43" ht="16.5" customHeight="1" x14ac:dyDescent="0.35">
      <c r="A6" s="1">
        <f>All_nutrient!A17</f>
        <v>43468</v>
      </c>
      <c r="B6" s="7">
        <f>SUM(All_nutrient!B11:'All_nutrient'!B17)/7</f>
        <v>205.28571428571428</v>
      </c>
      <c r="C6" s="5">
        <f>SUM(All_nutrient!C11:'All_nutrient'!C17)/7</f>
        <v>304.57142857142856</v>
      </c>
      <c r="D6" s="5">
        <f>SUM(All_nutrient!D11:'All_nutrient'!D17)/7</f>
        <v>2015.1285714285716</v>
      </c>
      <c r="E6" s="5">
        <f t="shared" ref="E6:E12" si="1">D6-C6</f>
        <v>1710.5571428571429</v>
      </c>
      <c r="F6" s="7">
        <f>SUM(All_nutrient!E11:'All_nutrient'!E17)/7</f>
        <v>115.55685714285714</v>
      </c>
      <c r="G6" s="7">
        <f>SUM(All_nutrient!F11:'All_nutrient'!F17)/7</f>
        <v>52.779142857142851</v>
      </c>
      <c r="H6" s="7">
        <f>SUM(All_nutrient!G11:'All_nutrient'!G17)/7</f>
        <v>14.519142857142857</v>
      </c>
      <c r="I6" s="7">
        <f>SUM(All_nutrient!H11:'All_nutrient'!H17)/7</f>
        <v>17.939428571428572</v>
      </c>
      <c r="J6" s="7">
        <f>SUM(All_nutrient!I11:'All_nutrient'!I17)/7</f>
        <v>14.633428571428571</v>
      </c>
      <c r="K6" s="7">
        <f>SUM(All_nutrient!J11:'All_nutrient'!J17)/7</f>
        <v>284.71428571428572</v>
      </c>
      <c r="L6" s="7">
        <f>SUM(All_nutrient!K11:'All_nutrient'!K17)/7</f>
        <v>33.904142857142858</v>
      </c>
      <c r="M6" s="7">
        <f>SUM(All_nutrient!L11:'All_nutrient'!L17)/7</f>
        <v>200.57142857142858</v>
      </c>
      <c r="N6" s="5">
        <f>SUM(All_nutrient!M11:'All_nutrient'!M17)/7</f>
        <v>13666.142857142857</v>
      </c>
      <c r="O6" s="9">
        <f>SUM(All_nutrient!N11:'All_nutrient'!N17)/7</f>
        <v>2.895142857142857</v>
      </c>
      <c r="P6" s="9">
        <f>SUM(All_nutrient!O11:'All_nutrient'!O17)/7</f>
        <v>5.4970000000000008</v>
      </c>
      <c r="Q6" s="7">
        <f>SUM(All_nutrient!P11:'All_nutrient'!P17)/7</f>
        <v>124.28071428571431</v>
      </c>
      <c r="R6" s="7">
        <f>SUM(All_nutrient!Q11:'All_nutrient'!Q17)/7</f>
        <v>12.028571428571428</v>
      </c>
      <c r="S6" s="9">
        <f>SUM(All_nutrient!R11:'All_nutrient'!R17)/7</f>
        <v>1.7544285714285712</v>
      </c>
      <c r="T6" s="5">
        <f>SUM(All_nutrient!S11:'All_nutrient'!S17)/7</f>
        <v>421.08857142857147</v>
      </c>
      <c r="U6" s="9">
        <f>SUM(All_nutrient!T11:'All_nutrient'!T17)/7</f>
        <v>2.2125714285714286</v>
      </c>
      <c r="V6" s="7">
        <f>SUM(All_nutrient!U11:'All_nutrient'!U17)/7</f>
        <v>32.225857142857144</v>
      </c>
      <c r="W6" s="9">
        <f>SUM(All_nutrient!V11:'All_nutrient'!V17)/7</f>
        <v>6.2857142857142856</v>
      </c>
      <c r="X6" s="5">
        <f>SUM(All_nutrient!W11:'All_nutrient'!W17)/7</f>
        <v>1068.0085714285713</v>
      </c>
      <c r="Y6" s="9">
        <f>SUM(All_nutrient!X11:'All_nutrient'!X17)/7</f>
        <v>2.2912857142857144</v>
      </c>
      <c r="Z6" s="7">
        <f>SUM(All_nutrient!Y11:'All_nutrient'!Y17)/7</f>
        <v>23.070428571428572</v>
      </c>
      <c r="AA6" s="5">
        <f>SUM(All_nutrient!Z11:'All_nutrient'!Z17)/7</f>
        <v>505.63285714285712</v>
      </c>
      <c r="AB6" s="9">
        <f>SUM(All_nutrient!AA11:'All_nutrient'!AA17)/7</f>
        <v>5.5487142857142855</v>
      </c>
      <c r="AC6" s="5">
        <f>SUM(All_nutrient!AB11:'All_nutrient'!AB17)/7</f>
        <v>1900.2900000000002</v>
      </c>
      <c r="AD6" s="5">
        <f>SUM(All_nutrient!AC11:'All_nutrient'!AC17)/7</f>
        <v>4416.8857142857141</v>
      </c>
      <c r="AE6" s="5">
        <f>SUM(All_nutrient!AD11:'All_nutrient'!AD17)/7</f>
        <v>179.72714285714284</v>
      </c>
      <c r="AF6" s="5">
        <f>SUM(All_nutrient!AE11:'All_nutrient'!AE17)/7</f>
        <v>3077.4957142857138</v>
      </c>
      <c r="AG6" s="7">
        <f>SUM(All_nutrient!AF11:'All_nutrient'!AF17)/7</f>
        <v>24.303142857142856</v>
      </c>
      <c r="AH6">
        <f>SUM(All_nutrient!AG11:'All_nutrient'!AG17)/7</f>
        <v>4.4544285714285712</v>
      </c>
      <c r="AI6">
        <f>SUM(All_nutrient!AH11:'All_nutrient'!AH17)/7</f>
        <v>9.3874285714285719</v>
      </c>
      <c r="AJ6">
        <f>SUM(All_nutrient!AI11:'All_nutrient'!AI17)/7</f>
        <v>5.1428571428571432</v>
      </c>
      <c r="AK6">
        <f>SUM(All_nutrient!AJ11:'All_nutrient'!AJ17)/7</f>
        <v>9.8782857142857132</v>
      </c>
      <c r="AL6">
        <f>SUM(All_nutrient!AK11:'All_nutrient'!AK17)/7</f>
        <v>6.5624285714285717</v>
      </c>
      <c r="AM6">
        <f>SUM(All_nutrient!AL11:'All_nutrient'!AL17)/7</f>
        <v>2.9497142857142857</v>
      </c>
      <c r="AN6">
        <f>SUM(All_nutrient!AM11:'All_nutrient'!AM17)/7</f>
        <v>1.4802857142857142</v>
      </c>
      <c r="AO6">
        <f>SUM(All_nutrient!AN11:'All_nutrient'!AN17)/7</f>
        <v>1.4968571428571429</v>
      </c>
      <c r="AP6">
        <f>SUM(All_nutrient!AO11:'All_nutrient'!AO17)/7</f>
        <v>5.1281428571428576</v>
      </c>
      <c r="AQ6">
        <f>SUM(All_nutrient!AP11:'All_nutrient'!AP17)/7</f>
        <v>6.0135714285714288</v>
      </c>
    </row>
    <row r="7" spans="1:43" ht="16.5" customHeight="1" x14ac:dyDescent="0.35">
      <c r="A7" s="1">
        <f>All_nutrient!A18</f>
        <v>43469</v>
      </c>
      <c r="B7" s="7">
        <f>SUM(All_nutrient!B12:'All_nutrient'!B18)/7</f>
        <v>204.91428571428568</v>
      </c>
      <c r="C7" s="5">
        <f>SUM(All_nutrient!C12:'All_nutrient'!C18)/7</f>
        <v>320</v>
      </c>
      <c r="D7" s="5">
        <f>SUM(All_nutrient!D12:'All_nutrient'!D18)/7</f>
        <v>1963.7428571428572</v>
      </c>
      <c r="E7" s="5">
        <f t="shared" si="1"/>
        <v>1643.7428571428572</v>
      </c>
      <c r="F7" s="7">
        <f>SUM(All_nutrient!E12:'All_nutrient'!E18)/7</f>
        <v>118.78828571428572</v>
      </c>
      <c r="G7" s="7">
        <f>SUM(All_nutrient!F12:'All_nutrient'!F18)/7</f>
        <v>49.162142857142854</v>
      </c>
      <c r="H7" s="7">
        <f>SUM(All_nutrient!G12:'All_nutrient'!G18)/7</f>
        <v>12.289285714285715</v>
      </c>
      <c r="I7" s="7">
        <f>SUM(All_nutrient!H12:'All_nutrient'!H18)/7</f>
        <v>17.680857142857143</v>
      </c>
      <c r="J7" s="7">
        <f>SUM(All_nutrient!I12:'All_nutrient'!I18)/7</f>
        <v>14.738142857142858</v>
      </c>
      <c r="K7" s="7">
        <f>SUM(All_nutrient!J12:'All_nutrient'!J18)/7</f>
        <v>276.42857142857144</v>
      </c>
      <c r="L7" s="7">
        <f>SUM(All_nutrient!K12:'All_nutrient'!K18)/7</f>
        <v>34.537571428571425</v>
      </c>
      <c r="M7" s="7">
        <f>SUM(All_nutrient!L12:'All_nutrient'!L18)/7</f>
        <v>292.28571428571428</v>
      </c>
      <c r="N7" s="5">
        <f>SUM(All_nutrient!M12:'All_nutrient'!M18)/7</f>
        <v>13607.257142857143</v>
      </c>
      <c r="O7" s="9">
        <f>SUM(All_nutrient!N12:'All_nutrient'!N18)/7</f>
        <v>2.9780000000000002</v>
      </c>
      <c r="P7" s="9">
        <f>SUM(All_nutrient!O12:'All_nutrient'!O18)/7</f>
        <v>5.5120000000000005</v>
      </c>
      <c r="Q7" s="7">
        <f>SUM(All_nutrient!P12:'All_nutrient'!P18)/7</f>
        <v>126.94242857142856</v>
      </c>
      <c r="R7" s="7">
        <f>SUM(All_nutrient!Q12:'All_nutrient'!Q18)/7</f>
        <v>12.610714285714286</v>
      </c>
      <c r="S7" s="9">
        <f>SUM(All_nutrient!R12:'All_nutrient'!R18)/7</f>
        <v>1.6534285714285715</v>
      </c>
      <c r="T7" s="5">
        <f>SUM(All_nutrient!S12:'All_nutrient'!S18)/7</f>
        <v>397.16714285714278</v>
      </c>
      <c r="U7" s="9">
        <f>SUM(All_nutrient!T12:'All_nutrient'!T18)/7</f>
        <v>2.2034285714285713</v>
      </c>
      <c r="V7" s="7">
        <f>SUM(All_nutrient!U12:'All_nutrient'!U18)/7</f>
        <v>33.200428571428574</v>
      </c>
      <c r="W7" s="9">
        <f>SUM(All_nutrient!V12:'All_nutrient'!V18)/7</f>
        <v>6.7142857142857144</v>
      </c>
      <c r="X7" s="5">
        <f>SUM(All_nutrient!W12:'All_nutrient'!W18)/7</f>
        <v>996.88000000000011</v>
      </c>
      <c r="Y7" s="9">
        <f>SUM(All_nutrient!X12:'All_nutrient'!X18)/7</f>
        <v>2.3205714285714287</v>
      </c>
      <c r="Z7" s="7">
        <f>SUM(All_nutrient!Y12:'All_nutrient'!Y18)/7</f>
        <v>21.34957142857143</v>
      </c>
      <c r="AA7" s="5">
        <f>SUM(All_nutrient!Z12:'All_nutrient'!Z18)/7</f>
        <v>523.79142857142858</v>
      </c>
      <c r="AB7" s="9">
        <f>SUM(All_nutrient!AA12:'All_nutrient'!AA18)/7</f>
        <v>5.6959999999999997</v>
      </c>
      <c r="AC7" s="5">
        <f>SUM(All_nutrient!AB12:'All_nutrient'!AB18)/7</f>
        <v>1923.0614285714287</v>
      </c>
      <c r="AD7" s="5">
        <f>SUM(All_nutrient!AC12:'All_nutrient'!AC18)/7</f>
        <v>4577.3142857142857</v>
      </c>
      <c r="AE7" s="5">
        <f>SUM(All_nutrient!AD12:'All_nutrient'!AD18)/7</f>
        <v>176.44714285714284</v>
      </c>
      <c r="AF7" s="5">
        <f>SUM(All_nutrient!AE12:'All_nutrient'!AE18)/7</f>
        <v>2569.8528571428569</v>
      </c>
      <c r="AG7" s="7">
        <f>SUM(All_nutrient!AF12:'All_nutrient'!AF18)/7</f>
        <v>23.5</v>
      </c>
      <c r="AH7">
        <f>SUM(All_nutrient!AG12:'All_nutrient'!AG18)/7</f>
        <v>4.5998571428571422</v>
      </c>
      <c r="AI7">
        <f>SUM(All_nutrient!AH12:'All_nutrient'!AH18)/7</f>
        <v>9.7511428571428578</v>
      </c>
      <c r="AJ7">
        <f>SUM(All_nutrient!AI12:'All_nutrient'!AI18)/7</f>
        <v>5.2857142857142856</v>
      </c>
      <c r="AK7">
        <f>SUM(All_nutrient!AJ12:'All_nutrient'!AJ18)/7</f>
        <v>10.184285714285716</v>
      </c>
      <c r="AL7">
        <f>SUM(All_nutrient!AK12:'All_nutrient'!AK18)/7</f>
        <v>6.8059999999999992</v>
      </c>
      <c r="AM7">
        <f>SUM(All_nutrient!AL12:'All_nutrient'!AL18)/7</f>
        <v>3.0914285714285716</v>
      </c>
      <c r="AN7">
        <f>SUM(All_nutrient!AM12:'All_nutrient'!AM18)/7</f>
        <v>1.5629999999999999</v>
      </c>
      <c r="AO7">
        <f>SUM(All_nutrient!AN12:'All_nutrient'!AN18)/7</f>
        <v>1.552</v>
      </c>
      <c r="AP7">
        <f>SUM(All_nutrient!AO12:'All_nutrient'!AO18)/7</f>
        <v>5.3402857142857139</v>
      </c>
      <c r="AQ7">
        <f>SUM(All_nutrient!AP12:'All_nutrient'!AP18)/7</f>
        <v>6.2641428571428559</v>
      </c>
    </row>
    <row r="8" spans="1:43" ht="16.5" customHeight="1" x14ac:dyDescent="0.35">
      <c r="A8" s="1">
        <f>All_nutrient!A19</f>
        <v>43470</v>
      </c>
      <c r="B8" s="7">
        <f>SUM(All_nutrient!B13:'All_nutrient'!B19)/7</f>
        <v>204.71428571428569</v>
      </c>
      <c r="C8" s="5">
        <f>SUM(All_nutrient!C13:'All_nutrient'!C19)/7</f>
        <v>414.71428571428572</v>
      </c>
      <c r="D8" s="5">
        <f>SUM(All_nutrient!D13:'All_nutrient'!D19)/7</f>
        <v>1752.4857142857143</v>
      </c>
      <c r="E8" s="5">
        <f t="shared" si="1"/>
        <v>1337.7714285714285</v>
      </c>
      <c r="F8" s="7">
        <f>SUM(All_nutrient!E13:'All_nutrient'!E19)/7</f>
        <v>102.84542857142857</v>
      </c>
      <c r="G8" s="7">
        <f>SUM(All_nutrient!F13:'All_nutrient'!F19)/7</f>
        <v>45.381142857142855</v>
      </c>
      <c r="H8" s="7">
        <f>SUM(All_nutrient!G13:'All_nutrient'!G19)/7</f>
        <v>11.258142857142857</v>
      </c>
      <c r="I8" s="7">
        <f>SUM(All_nutrient!H13:'All_nutrient'!H19)/7</f>
        <v>16.589571428571428</v>
      </c>
      <c r="J8" s="7">
        <f>SUM(All_nutrient!I13:'All_nutrient'!I19)/7</f>
        <v>13.417285714285713</v>
      </c>
      <c r="K8" s="7">
        <f>SUM(All_nutrient!J13:'All_nutrient'!J19)/7</f>
        <v>249.57142857142858</v>
      </c>
      <c r="L8" s="7">
        <f>SUM(All_nutrient!K13:'All_nutrient'!K19)/7</f>
        <v>31.706714285714288</v>
      </c>
      <c r="M8" s="7">
        <f>SUM(All_nutrient!L13:'All_nutrient'!L19)/7</f>
        <v>294.85714285714283</v>
      </c>
      <c r="N8" s="5">
        <f>SUM(All_nutrient!M13:'All_nutrient'!M19)/7</f>
        <v>10756.199999999999</v>
      </c>
      <c r="O8" s="9">
        <f>SUM(All_nutrient!N13:'All_nutrient'!N19)/7</f>
        <v>2.706</v>
      </c>
      <c r="P8" s="9">
        <f>SUM(All_nutrient!O13:'All_nutrient'!O19)/7</f>
        <v>5.4609999999999994</v>
      </c>
      <c r="Q8" s="7">
        <f>SUM(All_nutrient!P13:'All_nutrient'!P19)/7</f>
        <v>138.58500000000001</v>
      </c>
      <c r="R8" s="7">
        <f>SUM(All_nutrient!Q13:'All_nutrient'!Q19)/7</f>
        <v>11.179285714285713</v>
      </c>
      <c r="S8" s="9">
        <f>SUM(All_nutrient!R13:'All_nutrient'!R19)/7</f>
        <v>1.378857142857143</v>
      </c>
      <c r="T8" s="5">
        <f>SUM(All_nutrient!S13:'All_nutrient'!S19)/7</f>
        <v>408.64857142857142</v>
      </c>
      <c r="U8" s="9">
        <f>SUM(All_nutrient!T13:'All_nutrient'!T19)/7</f>
        <v>2.1695714285714289</v>
      </c>
      <c r="V8" s="7">
        <f>SUM(All_nutrient!U13:'All_nutrient'!U19)/7</f>
        <v>32.35471428571428</v>
      </c>
      <c r="W8" s="9">
        <f>SUM(All_nutrient!V13:'All_nutrient'!V19)/7</f>
        <v>6.1428571428571432</v>
      </c>
      <c r="X8" s="5">
        <f>SUM(All_nutrient!W13:'All_nutrient'!W19)/7</f>
        <v>982.23714285714289</v>
      </c>
      <c r="Y8" s="9">
        <f>SUM(All_nutrient!X13:'All_nutrient'!X19)/7</f>
        <v>2.108857142857143</v>
      </c>
      <c r="Z8" s="7">
        <f>SUM(All_nutrient!Y13:'All_nutrient'!Y19)/7</f>
        <v>19.567285714285713</v>
      </c>
      <c r="AA8" s="5">
        <f>SUM(All_nutrient!Z13:'All_nutrient'!Z19)/7</f>
        <v>526.15857142857135</v>
      </c>
      <c r="AB8" s="9">
        <f>SUM(All_nutrient!AA13:'All_nutrient'!AA19)/7</f>
        <v>5.7502857142857149</v>
      </c>
      <c r="AC8" s="5">
        <f>SUM(All_nutrient!AB13:'All_nutrient'!AB19)/7</f>
        <v>1879.7757142857142</v>
      </c>
      <c r="AD8" s="5">
        <f>SUM(All_nutrient!AC13:'All_nutrient'!AC19)/7</f>
        <v>4251.3285714285712</v>
      </c>
      <c r="AE8" s="5">
        <f>SUM(All_nutrient!AD13:'All_nutrient'!AD19)/7</f>
        <v>179.0457142857143</v>
      </c>
      <c r="AF8" s="5">
        <f>SUM(All_nutrient!AE13:'All_nutrient'!AE19)/7</f>
        <v>2130.4242857142854</v>
      </c>
      <c r="AG8" s="7">
        <f>SUM(All_nutrient!AF13:'All_nutrient'!AF19)/7</f>
        <v>21.084285714285716</v>
      </c>
      <c r="AH8">
        <f>SUM(All_nutrient!AG13:'All_nutrient'!AG19)/7</f>
        <v>4.097142857142857</v>
      </c>
      <c r="AI8">
        <f>SUM(All_nutrient!AH13:'All_nutrient'!AH19)/7</f>
        <v>8.4619999999999997</v>
      </c>
      <c r="AJ8">
        <f>SUM(All_nutrient!AI13:'All_nutrient'!AI19)/7</f>
        <v>4.7142857142857144</v>
      </c>
      <c r="AK8">
        <f>SUM(All_nutrient!AJ13:'All_nutrient'!AJ19)/7</f>
        <v>9.0138571428571428</v>
      </c>
      <c r="AL8">
        <f>SUM(All_nutrient!AK13:'All_nutrient'!AK19)/7</f>
        <v>6.1264285714285709</v>
      </c>
      <c r="AM8">
        <f>SUM(All_nutrient!AL13:'All_nutrient'!AL19)/7</f>
        <v>2.7314285714285718</v>
      </c>
      <c r="AN8">
        <f>SUM(All_nutrient!AM13:'All_nutrient'!AM19)/7</f>
        <v>1.3967142857142856</v>
      </c>
      <c r="AO8">
        <f>SUM(All_nutrient!AN13:'All_nutrient'!AN19)/7</f>
        <v>1.3921428571428573</v>
      </c>
      <c r="AP8">
        <f>SUM(All_nutrient!AO13:'All_nutrient'!AO19)/7</f>
        <v>4.6861428571428574</v>
      </c>
      <c r="AQ8">
        <f>SUM(All_nutrient!AP13:'All_nutrient'!AP19)/7</f>
        <v>5.6145714285714297</v>
      </c>
    </row>
    <row r="9" spans="1:43" ht="16.5" customHeight="1" x14ac:dyDescent="0.35">
      <c r="A9" s="1">
        <f>All_nutrient!A20</f>
        <v>43471</v>
      </c>
      <c r="B9" s="7">
        <f>SUM(All_nutrient!B14:'All_nutrient'!B20)/7</f>
        <v>204.45714285714286</v>
      </c>
      <c r="C9" s="5">
        <f>SUM(All_nutrient!C14:'All_nutrient'!C20)/7</f>
        <v>509.28571428571428</v>
      </c>
      <c r="D9" s="5">
        <f>SUM(All_nutrient!D14:'All_nutrient'!D20)/7</f>
        <v>1785.7285714285715</v>
      </c>
      <c r="E9" s="5">
        <f t="shared" si="1"/>
        <v>1276.4428571428573</v>
      </c>
      <c r="F9" s="7">
        <f>SUM(All_nutrient!E14:'All_nutrient'!E20)/7</f>
        <v>109.87485714285715</v>
      </c>
      <c r="G9" s="7">
        <f>SUM(All_nutrient!F14:'All_nutrient'!F20)/7</f>
        <v>50.194142857142865</v>
      </c>
      <c r="H9" s="7">
        <f>SUM(All_nutrient!G14:'All_nutrient'!G20)/7</f>
        <v>12.799714285714286</v>
      </c>
      <c r="I9" s="7">
        <f>SUM(All_nutrient!H14:'All_nutrient'!H20)/7</f>
        <v>18.190142857142856</v>
      </c>
      <c r="J9" s="7">
        <f>SUM(All_nutrient!I14:'All_nutrient'!I20)/7</f>
        <v>14.370142857142858</v>
      </c>
      <c r="K9" s="7">
        <f>SUM(All_nutrient!J14:'All_nutrient'!J20)/7</f>
        <v>240.57142857142858</v>
      </c>
      <c r="L9" s="7">
        <f>SUM(All_nutrient!K14:'All_nutrient'!K20)/7</f>
        <v>32.438428571428574</v>
      </c>
      <c r="M9" s="7">
        <f>SUM(All_nutrient!L14:'All_nutrient'!L20)/7</f>
        <v>406.85714285714283</v>
      </c>
      <c r="N9" s="5">
        <f>SUM(All_nutrient!M14:'All_nutrient'!M20)/7</f>
        <v>13462.957142857142</v>
      </c>
      <c r="O9" s="9">
        <f>SUM(All_nutrient!N14:'All_nutrient'!N20)/7</f>
        <v>2.6352857142857147</v>
      </c>
      <c r="P9" s="9">
        <f>SUM(All_nutrient!O14:'All_nutrient'!O20)/7</f>
        <v>5.7854285714285725</v>
      </c>
      <c r="Q9" s="7">
        <f>SUM(All_nutrient!P14:'All_nutrient'!P20)/7</f>
        <v>112.14585714285715</v>
      </c>
      <c r="R9" s="7">
        <f>SUM(All_nutrient!Q14:'All_nutrient'!Q20)/7</f>
        <v>12.113142857142858</v>
      </c>
      <c r="S9" s="9">
        <f>SUM(All_nutrient!R14:'All_nutrient'!R20)/7</f>
        <v>1.3941428571428571</v>
      </c>
      <c r="T9" s="5">
        <f>SUM(All_nutrient!S14:'All_nutrient'!S20)/7</f>
        <v>408.77428571428578</v>
      </c>
      <c r="U9" s="9">
        <f>SUM(All_nutrient!T14:'All_nutrient'!T20)/7</f>
        <v>2.4351428571428571</v>
      </c>
      <c r="V9" s="7">
        <f>SUM(All_nutrient!U14:'All_nutrient'!U20)/7</f>
        <v>31.668857142857142</v>
      </c>
      <c r="W9" s="9">
        <f>SUM(All_nutrient!V14:'All_nutrient'!V20)/7</f>
        <v>6.8571428571428568</v>
      </c>
      <c r="X9" s="5">
        <f>SUM(All_nutrient!W14:'All_nutrient'!W20)/7</f>
        <v>1111.4857142857143</v>
      </c>
      <c r="Y9" s="9">
        <f>SUM(All_nutrient!X14:'All_nutrient'!X20)/7</f>
        <v>2.12</v>
      </c>
      <c r="Z9" s="7">
        <f>SUM(All_nutrient!Y14:'All_nutrient'!Y20)/7</f>
        <v>20.695428571428572</v>
      </c>
      <c r="AA9" s="5">
        <f>SUM(All_nutrient!Z14:'All_nutrient'!Z20)/7</f>
        <v>553.82428571428568</v>
      </c>
      <c r="AB9" s="9">
        <f>SUM(All_nutrient!AA14:'All_nutrient'!AA20)/7</f>
        <v>5.4407142857142858</v>
      </c>
      <c r="AC9" s="5">
        <f>SUM(All_nutrient!AB14:'All_nutrient'!AB20)/7</f>
        <v>2039.8571428571429</v>
      </c>
      <c r="AD9" s="5">
        <f>SUM(All_nutrient!AC14:'All_nutrient'!AC20)/7</f>
        <v>4668.5857142857149</v>
      </c>
      <c r="AE9" s="5">
        <f>SUM(All_nutrient!AD14:'All_nutrient'!AD20)/7</f>
        <v>193.37142857142857</v>
      </c>
      <c r="AF9" s="5">
        <f>SUM(All_nutrient!AE14:'All_nutrient'!AE20)/7</f>
        <v>2168.9814285714283</v>
      </c>
      <c r="AG9" s="7">
        <f>SUM(All_nutrient!AF14:'All_nutrient'!AF20)/7</f>
        <v>22.029714285714284</v>
      </c>
      <c r="AH9">
        <f>SUM(All_nutrient!AG14:'All_nutrient'!AG20)/7</f>
        <v>4.2854285714285716</v>
      </c>
      <c r="AI9">
        <f>SUM(All_nutrient!AH14:'All_nutrient'!AH20)/7</f>
        <v>8.8620000000000001</v>
      </c>
      <c r="AJ9">
        <f>SUM(All_nutrient!AI14:'All_nutrient'!AI20)/7</f>
        <v>4.8571428571428568</v>
      </c>
      <c r="AK9">
        <f>SUM(All_nutrient!AJ14:'All_nutrient'!AJ20)/7</f>
        <v>9.4424285714285734</v>
      </c>
      <c r="AL9">
        <f>SUM(All_nutrient!AK14:'All_nutrient'!AK20)/7</f>
        <v>6.4698571428571432</v>
      </c>
      <c r="AM9">
        <f>SUM(All_nutrient!AL14:'All_nutrient'!AL20)/7</f>
        <v>2.84</v>
      </c>
      <c r="AN9">
        <f>SUM(All_nutrient!AM14:'All_nutrient'!AM20)/7</f>
        <v>1.4891428571428571</v>
      </c>
      <c r="AO9">
        <f>SUM(All_nutrient!AN14:'All_nutrient'!AN20)/7</f>
        <v>1.4585714285714286</v>
      </c>
      <c r="AP9">
        <f>SUM(All_nutrient!AO14:'All_nutrient'!AO20)/7</f>
        <v>4.9352857142857145</v>
      </c>
      <c r="AQ9">
        <f>SUM(All_nutrient!AP14:'All_nutrient'!AP20)/7</f>
        <v>5.9237142857142855</v>
      </c>
    </row>
    <row r="10" spans="1:43" ht="16.5" customHeight="1" x14ac:dyDescent="0.35">
      <c r="A10" s="1">
        <f>All_nutrient!A21</f>
        <v>43472</v>
      </c>
      <c r="B10" s="7">
        <f>SUM(All_nutrient!B15:'All_nutrient'!B21)/7</f>
        <v>204</v>
      </c>
      <c r="C10" s="5">
        <f>SUM(All_nutrient!C15:'All_nutrient'!C21)/7</f>
        <v>504.14285714285717</v>
      </c>
      <c r="D10" s="5">
        <f>SUM(All_nutrient!D15:'All_nutrient'!D21)/7</f>
        <v>1640.6428571428571</v>
      </c>
      <c r="E10" s="5">
        <f t="shared" si="1"/>
        <v>1136.5</v>
      </c>
      <c r="F10" s="7">
        <f>SUM(All_nutrient!E15:'All_nutrient'!E21)/7</f>
        <v>99.5</v>
      </c>
      <c r="G10" s="7">
        <f>SUM(All_nutrient!F15:'All_nutrient'!F21)/7</f>
        <v>47.756571428571426</v>
      </c>
      <c r="H10" s="7">
        <f>SUM(All_nutrient!G15:'All_nutrient'!G21)/7</f>
        <v>11.470285714285714</v>
      </c>
      <c r="I10" s="7">
        <f>SUM(All_nutrient!H15:'All_nutrient'!H21)/7</f>
        <v>17.181857142857144</v>
      </c>
      <c r="J10" s="7">
        <f>SUM(All_nutrient!I15:'All_nutrient'!I21)/7</f>
        <v>14.69842857142857</v>
      </c>
      <c r="K10" s="7">
        <f>SUM(All_nutrient!J15:'All_nutrient'!J21)/7</f>
        <v>219.14285714285714</v>
      </c>
      <c r="L10" s="7">
        <f>SUM(All_nutrient!K15:'All_nutrient'!K21)/7</f>
        <v>32.101428571428571</v>
      </c>
      <c r="M10" s="7">
        <f>SUM(All_nutrient!L15:'All_nutrient'!L21)/7</f>
        <v>376.57142857142856</v>
      </c>
      <c r="N10" s="5">
        <f>SUM(All_nutrient!M15:'All_nutrient'!M21)/7</f>
        <v>13353.314285714285</v>
      </c>
      <c r="O10" s="9">
        <f>SUM(All_nutrient!N15:'All_nutrient'!N21)/7</f>
        <v>2.6775714285714289</v>
      </c>
      <c r="P10" s="9">
        <f>SUM(All_nutrient!O15:'All_nutrient'!O21)/7</f>
        <v>4.7278571428571441</v>
      </c>
      <c r="Q10" s="7">
        <f>SUM(All_nutrient!P15:'All_nutrient'!P21)/7</f>
        <v>106.79871428571427</v>
      </c>
      <c r="R10" s="7">
        <f>SUM(All_nutrient!Q15:'All_nutrient'!Q21)/7</f>
        <v>13.663714285714287</v>
      </c>
      <c r="S10" s="9">
        <f>SUM(All_nutrient!R15:'All_nutrient'!R21)/7</f>
        <v>1.5331428571428571</v>
      </c>
      <c r="T10" s="5">
        <f>SUM(All_nutrient!S15:'All_nutrient'!S21)/7</f>
        <v>396.49714285714288</v>
      </c>
      <c r="U10" s="9">
        <f>SUM(All_nutrient!T15:'All_nutrient'!T21)/7</f>
        <v>2.4948571428571427</v>
      </c>
      <c r="V10" s="7">
        <f>SUM(All_nutrient!U15:'All_nutrient'!U21)/7</f>
        <v>26.644571428571428</v>
      </c>
      <c r="W10" s="9">
        <f>SUM(All_nutrient!V15:'All_nutrient'!V21)/7</f>
        <v>6.7142857142857144</v>
      </c>
      <c r="X10" s="5">
        <f>SUM(All_nutrient!W15:'All_nutrient'!W21)/7</f>
        <v>1119.0285714285715</v>
      </c>
      <c r="Y10" s="9">
        <f>SUM(All_nutrient!X15:'All_nutrient'!X21)/7</f>
        <v>2.0152857142857141</v>
      </c>
      <c r="Z10" s="7">
        <f>SUM(All_nutrient!Y15:'All_nutrient'!Y21)/7</f>
        <v>19.745142857142859</v>
      </c>
      <c r="AA10" s="5">
        <f>SUM(All_nutrient!Z15:'All_nutrient'!Z21)/7</f>
        <v>555.91</v>
      </c>
      <c r="AB10" s="9">
        <f>SUM(All_nutrient!AA15:'All_nutrient'!AA21)/7</f>
        <v>5.730428571428571</v>
      </c>
      <c r="AC10" s="5">
        <f>SUM(All_nutrient!AB15:'All_nutrient'!AB21)/7</f>
        <v>1987.8142857142859</v>
      </c>
      <c r="AD10" s="5">
        <f>SUM(All_nutrient!AC15:'All_nutrient'!AC21)/7</f>
        <v>4415.6857142857143</v>
      </c>
      <c r="AE10" s="5">
        <f>SUM(All_nutrient!AD15:'All_nutrient'!AD21)/7</f>
        <v>173.0514285714286</v>
      </c>
      <c r="AF10" s="5">
        <f>SUM(All_nutrient!AE15:'All_nutrient'!AE21)/7</f>
        <v>1132.31</v>
      </c>
      <c r="AG10" s="7">
        <f>SUM(All_nutrient!AF15:'All_nutrient'!AF21)/7</f>
        <v>13.295428571428571</v>
      </c>
      <c r="AH10">
        <f>SUM(All_nutrient!AG15:'All_nutrient'!AG21)/7</f>
        <v>3.7267142857142859</v>
      </c>
      <c r="AI10">
        <f>SUM(All_nutrient!AH15:'All_nutrient'!AH21)/7</f>
        <v>7.5585714285714287</v>
      </c>
      <c r="AJ10">
        <f>SUM(All_nutrient!AI15:'All_nutrient'!AI21)/7</f>
        <v>4.2857142857142856</v>
      </c>
      <c r="AK10">
        <f>SUM(All_nutrient!AJ15:'All_nutrient'!AJ21)/7</f>
        <v>8.2837142857142858</v>
      </c>
      <c r="AL10">
        <f>SUM(All_nutrient!AK15:'All_nutrient'!AK21)/7</f>
        <v>5.7344285714285723</v>
      </c>
      <c r="AM10">
        <f>SUM(All_nutrient!AL15:'All_nutrient'!AL21)/7</f>
        <v>2.4349999999999996</v>
      </c>
      <c r="AN10">
        <f>SUM(All_nutrient!AM15:'All_nutrient'!AM21)/7</f>
        <v>1.3314285714285712</v>
      </c>
      <c r="AO10">
        <f>SUM(All_nutrient!AN15:'All_nutrient'!AN21)/7</f>
        <v>1.3018571428571428</v>
      </c>
      <c r="AP10">
        <f>SUM(All_nutrient!AO15:'All_nutrient'!AO21)/7</f>
        <v>4.2958571428571428</v>
      </c>
      <c r="AQ10">
        <f>SUM(All_nutrient!AP15:'All_nutrient'!AP21)/7</f>
        <v>5.1778571428571425</v>
      </c>
    </row>
    <row r="11" spans="1:43" ht="16.5" customHeight="1" x14ac:dyDescent="0.35">
      <c r="A11" s="1">
        <f>All_nutrient!A22</f>
        <v>43473</v>
      </c>
      <c r="B11" s="7">
        <f>SUM(All_nutrient!B16:'All_nutrient'!B22)/7</f>
        <v>203.51428571428571</v>
      </c>
      <c r="C11" s="5">
        <f>SUM(All_nutrient!C16:'All_nutrient'!C22)/7</f>
        <v>621.71428571428567</v>
      </c>
      <c r="D11" s="5">
        <f>SUM(All_nutrient!D16:'All_nutrient'!D22)/7</f>
        <v>1802.5285714285712</v>
      </c>
      <c r="E11" s="5">
        <f t="shared" si="1"/>
        <v>1180.8142857142857</v>
      </c>
      <c r="F11" s="7">
        <f>SUM(All_nutrient!E16:'All_nutrient'!E22)/7</f>
        <v>100.88214285714285</v>
      </c>
      <c r="G11" s="7">
        <f>SUM(All_nutrient!F16:'All_nutrient'!F22)/7</f>
        <v>55.655714285714289</v>
      </c>
      <c r="H11" s="7">
        <f>SUM(All_nutrient!G16:'All_nutrient'!G22)/7</f>
        <v>14.202142857142857</v>
      </c>
      <c r="I11" s="7">
        <f>SUM(All_nutrient!H16:'All_nutrient'!H22)/7</f>
        <v>20.903142857142857</v>
      </c>
      <c r="J11" s="7">
        <f>SUM(All_nutrient!I16:'All_nutrient'!I22)/7</f>
        <v>15.947999999999999</v>
      </c>
      <c r="K11" s="7">
        <f>SUM(All_nutrient!J16:'All_nutrient'!J22)/7</f>
        <v>241.14285714285714</v>
      </c>
      <c r="L11" s="7">
        <f>SUM(All_nutrient!K16:'All_nutrient'!K22)/7</f>
        <v>34.395428571428575</v>
      </c>
      <c r="M11" s="7">
        <f>SUM(All_nutrient!L16:'All_nutrient'!L22)/7</f>
        <v>368</v>
      </c>
      <c r="N11" s="5">
        <f>SUM(All_nutrient!M16:'All_nutrient'!M22)/7</f>
        <v>14999.485714285713</v>
      </c>
      <c r="O11" s="9">
        <f>SUM(All_nutrient!N16:'All_nutrient'!N22)/7</f>
        <v>2.7717142857142854</v>
      </c>
      <c r="P11" s="9">
        <f>SUM(All_nutrient!O16:'All_nutrient'!O22)/7</f>
        <v>4.1818571428571429</v>
      </c>
      <c r="Q11" s="7">
        <f>SUM(All_nutrient!P16:'All_nutrient'!P22)/7</f>
        <v>112.26442857142857</v>
      </c>
      <c r="R11" s="7">
        <f>SUM(All_nutrient!Q16:'All_nutrient'!Q22)/7</f>
        <v>14.155714285714286</v>
      </c>
      <c r="S11" s="9">
        <f>SUM(All_nutrient!R16:'All_nutrient'!R22)/7</f>
        <v>1.6491428571428572</v>
      </c>
      <c r="T11" s="5">
        <f>SUM(All_nutrient!S16:'All_nutrient'!S22)/7</f>
        <v>444.2285714285714</v>
      </c>
      <c r="U11" s="9">
        <f>SUM(All_nutrient!T16:'All_nutrient'!T22)/7</f>
        <v>2.5217142857142858</v>
      </c>
      <c r="V11" s="7">
        <f>SUM(All_nutrient!U16:'All_nutrient'!U22)/7</f>
        <v>27.576714285714285</v>
      </c>
      <c r="W11" s="9">
        <f>SUM(All_nutrient!V16:'All_nutrient'!V22)/7</f>
        <v>6.8571428571428568</v>
      </c>
      <c r="X11" s="5">
        <f>SUM(All_nutrient!W16:'All_nutrient'!W22)/7</f>
        <v>1103.1571428571428</v>
      </c>
      <c r="Y11" s="9">
        <f>SUM(All_nutrient!X16:'All_nutrient'!X22)/7</f>
        <v>2.0557142857142856</v>
      </c>
      <c r="Z11" s="7">
        <f>SUM(All_nutrient!Y16:'All_nutrient'!Y22)/7</f>
        <v>19.531857142857142</v>
      </c>
      <c r="AA11" s="5">
        <f>SUM(All_nutrient!Z16:'All_nutrient'!Z22)/7</f>
        <v>567.57857142857131</v>
      </c>
      <c r="AB11" s="9">
        <f>SUM(All_nutrient!AA16:'All_nutrient'!AA22)/7</f>
        <v>6.4450000000000003</v>
      </c>
      <c r="AC11" s="5">
        <f>SUM(All_nutrient!AB16:'All_nutrient'!AB22)/7</f>
        <v>2047.1714285714286</v>
      </c>
      <c r="AD11" s="5">
        <f>SUM(All_nutrient!AC16:'All_nutrient'!AC22)/7</f>
        <v>4312.7714285714292</v>
      </c>
      <c r="AE11" s="5">
        <f>SUM(All_nutrient!AD16:'All_nutrient'!AD22)/7</f>
        <v>171.58571428571432</v>
      </c>
      <c r="AF11" s="5">
        <f>SUM(All_nutrient!AE16:'All_nutrient'!AE22)/7</f>
        <v>1127.5914285714287</v>
      </c>
      <c r="AG11" s="7">
        <f>SUM(All_nutrient!AF16:'All_nutrient'!AF22)/7</f>
        <v>13.904142857142858</v>
      </c>
      <c r="AH11">
        <f>SUM(All_nutrient!AG16:'All_nutrient'!AG22)/7</f>
        <v>3.8662857142857141</v>
      </c>
      <c r="AI11">
        <f>SUM(All_nutrient!AH16:'All_nutrient'!AH22)/7</f>
        <v>7.6407142857142869</v>
      </c>
      <c r="AJ11">
        <f>SUM(All_nutrient!AI16:'All_nutrient'!AI22)/7</f>
        <v>4.4285714285714288</v>
      </c>
      <c r="AK11">
        <f>SUM(All_nutrient!AJ16:'All_nutrient'!AJ22)/7</f>
        <v>8.4921428571428557</v>
      </c>
      <c r="AL11">
        <f>SUM(All_nutrient!AK16:'All_nutrient'!AK22)/7</f>
        <v>5.8771428571428572</v>
      </c>
      <c r="AM11">
        <f>SUM(All_nutrient!AL16:'All_nutrient'!AL22)/7</f>
        <v>2.455714285714286</v>
      </c>
      <c r="AN11">
        <f>SUM(All_nutrient!AM16:'All_nutrient'!AM22)/7</f>
        <v>1.3784285714285713</v>
      </c>
      <c r="AO11">
        <f>SUM(All_nutrient!AN16:'All_nutrient'!AN22)/7</f>
        <v>1.3215714285714288</v>
      </c>
      <c r="AP11">
        <f>SUM(All_nutrient!AO16:'All_nutrient'!AO22)/7</f>
        <v>4.3970000000000002</v>
      </c>
      <c r="AQ11">
        <f>SUM(All_nutrient!AP16:'All_nutrient'!AP22)/7</f>
        <v>5.2945714285714285</v>
      </c>
    </row>
    <row r="12" spans="1:43" ht="16.5" customHeight="1" x14ac:dyDescent="0.35">
      <c r="A12" s="1">
        <f>All_nutrient!A23</f>
        <v>43474</v>
      </c>
      <c r="B12" s="7">
        <f>SUM(All_nutrient!B17:'All_nutrient'!B23)/7</f>
        <v>203.37142857142857</v>
      </c>
      <c r="C12" s="5">
        <f>SUM(All_nutrient!C17:'All_nutrient'!C23)/7</f>
        <v>591.14285714285711</v>
      </c>
      <c r="D12" s="5">
        <f>SUM(All_nutrient!D17:'All_nutrient'!D23)/7</f>
        <v>1789.3857142857144</v>
      </c>
      <c r="E12" s="5">
        <f t="shared" si="1"/>
        <v>1198.2428571428572</v>
      </c>
      <c r="F12" s="7">
        <f>SUM(All_nutrient!E17:'All_nutrient'!E23)/7</f>
        <v>98.195000000000007</v>
      </c>
      <c r="G12" s="7">
        <f>SUM(All_nutrient!F17:'All_nutrient'!F23)/7</f>
        <v>58.356142857142856</v>
      </c>
      <c r="H12" s="7">
        <f>SUM(All_nutrient!G17:'All_nutrient'!G23)/7</f>
        <v>15.757142857142856</v>
      </c>
      <c r="I12" s="7">
        <f>SUM(All_nutrient!H17:'All_nutrient'!H23)/7</f>
        <v>21.916428571428572</v>
      </c>
      <c r="J12" s="7">
        <f>SUM(All_nutrient!I17:'All_nutrient'!I23)/7</f>
        <v>15.911857142857144</v>
      </c>
      <c r="K12" s="7">
        <f>SUM(All_nutrient!J17:'All_nutrient'!J23)/7</f>
        <v>236</v>
      </c>
      <c r="L12" s="7">
        <f>SUM(All_nutrient!K17:'All_nutrient'!K23)/7</f>
        <v>36.362857142857145</v>
      </c>
      <c r="M12" s="7">
        <f>SUM(All_nutrient!L17:'All_nutrient'!L23)/7</f>
        <v>356</v>
      </c>
      <c r="N12" s="5">
        <f>SUM(All_nutrient!M17:'All_nutrient'!M23)/7</f>
        <v>15756.857142857141</v>
      </c>
      <c r="O12" s="9">
        <f>SUM(All_nutrient!N17:'All_nutrient'!N23)/7</f>
        <v>2.6122857142857145</v>
      </c>
      <c r="P12" s="9">
        <f>SUM(All_nutrient!O17:'All_nutrient'!O23)/7</f>
        <v>4.4317142857142855</v>
      </c>
      <c r="Q12" s="7">
        <f>SUM(All_nutrient!P17:'All_nutrient'!P23)/7</f>
        <v>103.93157142857144</v>
      </c>
      <c r="R12" s="7">
        <f>SUM(All_nutrient!Q17:'All_nutrient'!Q23)/7</f>
        <v>13.635142857142856</v>
      </c>
      <c r="S12" s="9">
        <f>SUM(All_nutrient!R17:'All_nutrient'!R23)/7</f>
        <v>1.6458571428571429</v>
      </c>
      <c r="T12" s="5">
        <f>SUM(All_nutrient!S17:'All_nutrient'!S23)/7</f>
        <v>426.27714285714291</v>
      </c>
      <c r="U12" s="9">
        <f>SUM(All_nutrient!T17:'All_nutrient'!T23)/7</f>
        <v>2.5002857142857144</v>
      </c>
      <c r="V12" s="7">
        <f>SUM(All_nutrient!U17:'All_nutrient'!U23)/7</f>
        <v>25.186428571428571</v>
      </c>
      <c r="W12" s="9">
        <f>SUM(All_nutrient!V17:'All_nutrient'!V23)/7</f>
        <v>6.5714285714285712</v>
      </c>
      <c r="X12" s="5">
        <f>SUM(All_nutrient!W17:'All_nutrient'!W23)/7</f>
        <v>1166.6571428571428</v>
      </c>
      <c r="Y12" s="9">
        <f>SUM(All_nutrient!X17:'All_nutrient'!X23)/7</f>
        <v>2.093142857142857</v>
      </c>
      <c r="Z12" s="7">
        <f>SUM(All_nutrient!Y17:'All_nutrient'!Y23)/7</f>
        <v>19.030142857142859</v>
      </c>
      <c r="AA12" s="5">
        <f>SUM(All_nutrient!Z17:'All_nutrient'!Z23)/7</f>
        <v>592.24857142857138</v>
      </c>
      <c r="AB12" s="9">
        <f>SUM(All_nutrient!AA17:'All_nutrient'!AA23)/7</f>
        <v>8.0054285714285705</v>
      </c>
      <c r="AC12" s="5">
        <f>SUM(All_nutrient!AB17:'All_nutrient'!AB23)/7</f>
        <v>2112.7714285714287</v>
      </c>
      <c r="AD12" s="5">
        <f>SUM(All_nutrient!AC17:'All_nutrient'!AC23)/7</f>
        <v>4203.471428571429</v>
      </c>
      <c r="AE12" s="5">
        <f>SUM(All_nutrient!AD17:'All_nutrient'!AD23)/7</f>
        <v>180.29428571428571</v>
      </c>
      <c r="AF12" s="5">
        <f>SUM(All_nutrient!AE17:'All_nutrient'!AE23)/7</f>
        <v>1786.6057142857142</v>
      </c>
      <c r="AG12" s="7">
        <f>SUM(All_nutrient!AF17:'All_nutrient'!AF23)/7</f>
        <v>13.932</v>
      </c>
      <c r="AH12">
        <f>SUM(All_nutrient!AG17:'All_nutrient'!AG23)/7</f>
        <v>3.8898571428571427</v>
      </c>
      <c r="AI12">
        <f>SUM(All_nutrient!AH17:'All_nutrient'!AH23)/7</f>
        <v>7.5227142857142857</v>
      </c>
      <c r="AJ12">
        <f>SUM(All_nutrient!AI17:'All_nutrient'!AI23)/7</f>
        <v>4.4285714285714288</v>
      </c>
      <c r="AK12">
        <f>SUM(All_nutrient!AJ17:'All_nutrient'!AJ23)/7</f>
        <v>8.4497142857142862</v>
      </c>
      <c r="AL12">
        <f>SUM(All_nutrient!AK17:'All_nutrient'!AK23)/7</f>
        <v>5.8651428571428568</v>
      </c>
      <c r="AM12">
        <f>SUM(All_nutrient!AL17:'All_nutrient'!AL23)/7</f>
        <v>2.394714285714286</v>
      </c>
      <c r="AN12">
        <f>SUM(All_nutrient!AM17:'All_nutrient'!AM23)/7</f>
        <v>1.3719999999999999</v>
      </c>
      <c r="AO12">
        <f>SUM(All_nutrient!AN17:'All_nutrient'!AN23)/7</f>
        <v>1.3321428571428571</v>
      </c>
      <c r="AP12">
        <f>SUM(All_nutrient!AO17:'All_nutrient'!AO23)/7</f>
        <v>4.335</v>
      </c>
      <c r="AQ12">
        <f>SUM(All_nutrient!AP17:'All_nutrient'!AP23)/7</f>
        <v>5.2629999999999999</v>
      </c>
    </row>
    <row r="13" spans="1:43" ht="16.5" customHeight="1" x14ac:dyDescent="0.35">
      <c r="A13" s="1">
        <f>All_nutrient!A24</f>
        <v>43475</v>
      </c>
      <c r="B13" s="7">
        <f>SUM(All_nutrient!B18:'All_nutrient'!B24)/7</f>
        <v>203.05714285714288</v>
      </c>
      <c r="C13" s="5">
        <f>SUM(All_nutrient!C18:'All_nutrient'!C24)/7</f>
        <v>656.57142857142856</v>
      </c>
      <c r="D13" s="5">
        <f>SUM(All_nutrient!D18:'All_nutrient'!D24)/7</f>
        <v>1789.3857142857144</v>
      </c>
      <c r="E13" s="5">
        <f t="shared" ref="E13:E26" si="2">D13-C13</f>
        <v>1132.8142857142857</v>
      </c>
      <c r="F13" s="7">
        <f>SUM(All_nutrient!E18:'All_nutrient'!E24)/7</f>
        <v>98.195000000000007</v>
      </c>
      <c r="G13" s="7">
        <f>SUM(All_nutrient!F18:'All_nutrient'!F24)/7</f>
        <v>58.356142857142856</v>
      </c>
      <c r="H13" s="7">
        <f>SUM(All_nutrient!G18:'All_nutrient'!G24)/7</f>
        <v>15.757142857142856</v>
      </c>
      <c r="I13" s="7">
        <f>SUM(All_nutrient!H18:'All_nutrient'!H24)/7</f>
        <v>21.916428571428572</v>
      </c>
      <c r="J13" s="7">
        <f>SUM(All_nutrient!I18:'All_nutrient'!I24)/7</f>
        <v>15.911857142857144</v>
      </c>
      <c r="K13" s="7">
        <f>SUM(All_nutrient!J18:'All_nutrient'!J24)/7</f>
        <v>236</v>
      </c>
      <c r="L13" s="7">
        <f>SUM(All_nutrient!K18:'All_nutrient'!K24)/7</f>
        <v>36.362857142857145</v>
      </c>
      <c r="M13" s="7">
        <f>SUM(All_nutrient!L18:'All_nutrient'!L24)/7</f>
        <v>356</v>
      </c>
      <c r="N13" s="5">
        <f>SUM(All_nutrient!M18:'All_nutrient'!M24)/7</f>
        <v>15756.857142857141</v>
      </c>
      <c r="O13" s="9">
        <f>SUM(All_nutrient!N18:'All_nutrient'!N24)/7</f>
        <v>2.6122857142857145</v>
      </c>
      <c r="P13" s="9">
        <f>SUM(All_nutrient!O18:'All_nutrient'!O24)/7</f>
        <v>4.4317142857142855</v>
      </c>
      <c r="Q13" s="7">
        <f>SUM(All_nutrient!P18:'All_nutrient'!P24)/7</f>
        <v>103.93157142857144</v>
      </c>
      <c r="R13" s="7">
        <f>SUM(All_nutrient!Q18:'All_nutrient'!Q24)/7</f>
        <v>13.635142857142856</v>
      </c>
      <c r="S13" s="9">
        <f>SUM(All_nutrient!R18:'All_nutrient'!R24)/7</f>
        <v>1.6458571428571429</v>
      </c>
      <c r="T13" s="5">
        <f>SUM(All_nutrient!S18:'All_nutrient'!S24)/7</f>
        <v>426.27714285714291</v>
      </c>
      <c r="U13" s="9">
        <f>SUM(All_nutrient!T18:'All_nutrient'!T24)/7</f>
        <v>2.5002857142857144</v>
      </c>
      <c r="V13" s="7">
        <f>SUM(All_nutrient!U18:'All_nutrient'!U24)/7</f>
        <v>25.186428571428571</v>
      </c>
      <c r="W13" s="9">
        <f>SUM(All_nutrient!V18:'All_nutrient'!V24)/7</f>
        <v>6.5714285714285712</v>
      </c>
      <c r="X13" s="5">
        <f>SUM(All_nutrient!W18:'All_nutrient'!W24)/7</f>
        <v>1165.98</v>
      </c>
      <c r="Y13" s="9">
        <f>SUM(All_nutrient!X18:'All_nutrient'!X24)/7</f>
        <v>2.0911428571428572</v>
      </c>
      <c r="Z13" s="7">
        <f>SUM(All_nutrient!Y18:'All_nutrient'!Y24)/7</f>
        <v>19.026857142857143</v>
      </c>
      <c r="AA13" s="5">
        <f>SUM(All_nutrient!Z18:'All_nutrient'!Z24)/7</f>
        <v>591.90999999999985</v>
      </c>
      <c r="AB13" s="9">
        <f>SUM(All_nutrient!AA18:'All_nutrient'!AA24)/7</f>
        <v>8.0050000000000008</v>
      </c>
      <c r="AC13" s="5">
        <f>SUM(All_nutrient!AB18:'All_nutrient'!AB24)/7</f>
        <v>2112.7714285714287</v>
      </c>
      <c r="AD13" s="5">
        <f>SUM(All_nutrient!AC18:'All_nutrient'!AC24)/7</f>
        <v>4203.471428571429</v>
      </c>
      <c r="AE13" s="5">
        <f>SUM(All_nutrient!AD18:'All_nutrient'!AD24)/7</f>
        <v>180.29428571428571</v>
      </c>
      <c r="AF13" s="5">
        <f>SUM(All_nutrient!AE18:'All_nutrient'!AE24)/7</f>
        <v>1785.59</v>
      </c>
      <c r="AG13" s="7">
        <f>SUM(All_nutrient!AF18:'All_nutrient'!AF24)/7</f>
        <v>13.921857142857144</v>
      </c>
      <c r="AH13">
        <f>SUM(All_nutrient!AG18:'All_nutrient'!AG24)/7</f>
        <v>3.8898571428571427</v>
      </c>
      <c r="AI13">
        <f>SUM(All_nutrient!AH18:'All_nutrient'!AH24)/7</f>
        <v>7.5227142857142857</v>
      </c>
      <c r="AJ13">
        <f>SUM(All_nutrient!AI18:'All_nutrient'!AI24)/7</f>
        <v>4.4285714285714288</v>
      </c>
      <c r="AK13">
        <f>SUM(All_nutrient!AJ18:'All_nutrient'!AJ24)/7</f>
        <v>8.4497142857142862</v>
      </c>
      <c r="AL13">
        <f>SUM(All_nutrient!AK18:'All_nutrient'!AK24)/7</f>
        <v>5.8651428571428568</v>
      </c>
      <c r="AM13">
        <f>SUM(All_nutrient!AL18:'All_nutrient'!AL24)/7</f>
        <v>2.394714285714286</v>
      </c>
      <c r="AN13">
        <f>SUM(All_nutrient!AM18:'All_nutrient'!AM24)/7</f>
        <v>1.3719999999999999</v>
      </c>
      <c r="AO13">
        <f>SUM(All_nutrient!AN18:'All_nutrient'!AN24)/7</f>
        <v>1.3321428571428571</v>
      </c>
      <c r="AP13">
        <f>SUM(All_nutrient!AO18:'All_nutrient'!AO24)/7</f>
        <v>4.335</v>
      </c>
      <c r="AQ13">
        <f>SUM(All_nutrient!AP18:'All_nutrient'!AP24)/7</f>
        <v>5.2629999999999999</v>
      </c>
    </row>
    <row r="14" spans="1:43" ht="16.5" customHeight="1" x14ac:dyDescent="0.35">
      <c r="A14" s="1">
        <f>All_nutrient!A25</f>
        <v>43476</v>
      </c>
      <c r="B14" s="7">
        <f>SUM(All_nutrient!B19:'All_nutrient'!B25)/7</f>
        <v>202.97142857142859</v>
      </c>
      <c r="C14" s="5">
        <f>SUM(All_nutrient!C19:'All_nutrient'!C25)/7</f>
        <v>675.42857142857144</v>
      </c>
      <c r="D14" s="5">
        <f>SUM(All_nutrient!D19:'All_nutrient'!D25)/7</f>
        <v>1837.0571428571432</v>
      </c>
      <c r="E14" s="5">
        <f t="shared" si="2"/>
        <v>1161.6285714285718</v>
      </c>
      <c r="F14" s="7">
        <f>SUM(All_nutrient!E19:'All_nutrient'!E25)/7</f>
        <v>92.532142857142844</v>
      </c>
      <c r="G14" s="7">
        <f>SUM(All_nutrient!F19:'All_nutrient'!F25)/7</f>
        <v>61.849857142857147</v>
      </c>
      <c r="H14" s="7">
        <f>SUM(All_nutrient!G19:'All_nutrient'!G25)/7</f>
        <v>16.813142857142857</v>
      </c>
      <c r="I14" s="7">
        <f>SUM(All_nutrient!H19:'All_nutrient'!H25)/7</f>
        <v>24.068999999999999</v>
      </c>
      <c r="J14" s="7">
        <f>SUM(All_nutrient!I19:'All_nutrient'!I25)/7</f>
        <v>16.021571428571431</v>
      </c>
      <c r="K14" s="7">
        <f>SUM(All_nutrient!J19:'All_nutrient'!J25)/7</f>
        <v>246.14285714285714</v>
      </c>
      <c r="L14" s="7">
        <f>SUM(All_nutrient!K19:'All_nutrient'!K25)/7</f>
        <v>35.321857142857148</v>
      </c>
      <c r="M14" s="7">
        <f>SUM(All_nutrient!L19:'All_nutrient'!L25)/7</f>
        <v>351.57142857142856</v>
      </c>
      <c r="N14" s="5">
        <f>SUM(All_nutrient!M19:'All_nutrient'!M25)/7</f>
        <v>17285.32857142857</v>
      </c>
      <c r="O14" s="9">
        <f>SUM(All_nutrient!N19:'All_nutrient'!N25)/7</f>
        <v>2.593</v>
      </c>
      <c r="P14" s="9">
        <f>SUM(All_nutrient!O19:'All_nutrient'!O25)/7</f>
        <v>4.5962857142857141</v>
      </c>
      <c r="Q14" s="7">
        <f>SUM(All_nutrient!P19:'All_nutrient'!P25)/7</f>
        <v>100.82000000000001</v>
      </c>
      <c r="R14" s="7">
        <f>SUM(All_nutrient!Q19:'All_nutrient'!Q25)/7</f>
        <v>12.814000000000002</v>
      </c>
      <c r="S14" s="9">
        <f>SUM(All_nutrient!R19:'All_nutrient'!R25)/7</f>
        <v>2.3794285714285714</v>
      </c>
      <c r="T14" s="5">
        <f>SUM(All_nutrient!S19:'All_nutrient'!S25)/7</f>
        <v>398.35428571428577</v>
      </c>
      <c r="U14" s="9">
        <f>SUM(All_nutrient!T19:'All_nutrient'!T25)/7</f>
        <v>2.8152857142857144</v>
      </c>
      <c r="V14" s="7">
        <f>SUM(All_nutrient!U19:'All_nutrient'!U25)/7</f>
        <v>25.689428571428575</v>
      </c>
      <c r="W14" s="9">
        <f>SUM(All_nutrient!V19:'All_nutrient'!V25)/7</f>
        <v>6.4285714285714288</v>
      </c>
      <c r="X14" s="5">
        <f>SUM(All_nutrient!W19:'All_nutrient'!W25)/7</f>
        <v>1226.9228571428573</v>
      </c>
      <c r="Y14" s="9">
        <f>SUM(All_nutrient!X19:'All_nutrient'!X25)/7</f>
        <v>2.1578571428571429</v>
      </c>
      <c r="Z14" s="7">
        <f>SUM(All_nutrient!Y19:'All_nutrient'!Y25)/7</f>
        <v>18.490000000000002</v>
      </c>
      <c r="AA14" s="5">
        <f>SUM(All_nutrient!Z19:'All_nutrient'!Z25)/7</f>
        <v>562.3685714285715</v>
      </c>
      <c r="AB14" s="9">
        <f>SUM(All_nutrient!AA19:'All_nutrient'!AA25)/7</f>
        <v>7.9428571428571431</v>
      </c>
      <c r="AC14" s="5">
        <f>SUM(All_nutrient!AB19:'All_nutrient'!AB25)/7</f>
        <v>2144.6999999999998</v>
      </c>
      <c r="AD14" s="5">
        <f>SUM(All_nutrient!AC19:'All_nutrient'!AC25)/7</f>
        <v>4114.2142857142853</v>
      </c>
      <c r="AE14" s="5">
        <f>SUM(All_nutrient!AD19:'All_nutrient'!AD25)/7</f>
        <v>170.04714285714289</v>
      </c>
      <c r="AF14" s="5">
        <f>SUM(All_nutrient!AE19:'All_nutrient'!AE25)/7</f>
        <v>2296.8328571428569</v>
      </c>
      <c r="AG14" s="7">
        <f>SUM(All_nutrient!AF19:'All_nutrient'!AF25)/7</f>
        <v>14.134714285714287</v>
      </c>
      <c r="AH14">
        <f>SUM(All_nutrient!AG19:'All_nutrient'!AG25)/7</f>
        <v>3.577428571428571</v>
      </c>
      <c r="AI14">
        <f>SUM(All_nutrient!AH19:'All_nutrient'!AH25)/7</f>
        <v>6.6728571428571417</v>
      </c>
      <c r="AJ14">
        <f>SUM(All_nutrient!AI19:'All_nutrient'!AI25)/7</f>
        <v>4</v>
      </c>
      <c r="AK14">
        <f>SUM(All_nutrient!AJ19:'All_nutrient'!AJ25)/7</f>
        <v>7.7001428571428576</v>
      </c>
      <c r="AL14">
        <f>SUM(All_nutrient!AK19:'All_nutrient'!AK25)/7</f>
        <v>5.3584285714285729</v>
      </c>
      <c r="AM14">
        <f>SUM(All_nutrient!AL19:'All_nutrient'!AL25)/7</f>
        <v>2.1402857142857141</v>
      </c>
      <c r="AN14">
        <f>SUM(All_nutrient!AM19:'All_nutrient'!AM25)/7</f>
        <v>1.272</v>
      </c>
      <c r="AO14">
        <f>SUM(All_nutrient!AN19:'All_nutrient'!AN25)/7</f>
        <v>1.2167142857142859</v>
      </c>
      <c r="AP14">
        <f>SUM(All_nutrient!AO19:'All_nutrient'!AO25)/7</f>
        <v>3.9257142857142853</v>
      </c>
      <c r="AQ14">
        <f>SUM(All_nutrient!AP19:'All_nutrient'!AP25)/7</f>
        <v>4.7747142857142846</v>
      </c>
    </row>
    <row r="15" spans="1:43" ht="16.5" customHeight="1" x14ac:dyDescent="0.35">
      <c r="A15" s="1">
        <f>All_nutrient!A26</f>
        <v>43477</v>
      </c>
      <c r="B15" s="7">
        <f>SUM(All_nutrient!B20:'All_nutrient'!B26)/7</f>
        <v>202.74285714285716</v>
      </c>
      <c r="C15" s="5">
        <f>SUM(All_nutrient!C20:'All_nutrient'!C26)/7</f>
        <v>615.42857142857144</v>
      </c>
      <c r="D15" s="5">
        <f>SUM(All_nutrient!D20:'All_nutrient'!D26)/7</f>
        <v>1983.8857142857144</v>
      </c>
      <c r="E15" s="5">
        <f t="shared" si="2"/>
        <v>1368.457142857143</v>
      </c>
      <c r="F15" s="7">
        <f>SUM(All_nutrient!E20:'All_nutrient'!E26)/7</f>
        <v>93.004999999999995</v>
      </c>
      <c r="G15" s="7">
        <f>SUM(All_nutrient!F20:'All_nutrient'!F26)/7</f>
        <v>66.30585714285715</v>
      </c>
      <c r="H15" s="7">
        <f>SUM(All_nutrient!G20:'All_nutrient'!G26)/7</f>
        <v>17.319285714285716</v>
      </c>
      <c r="I15" s="7">
        <f>SUM(All_nutrient!H20:'All_nutrient'!H26)/7</f>
        <v>25.217857142857138</v>
      </c>
      <c r="J15" s="7">
        <f>SUM(All_nutrient!I20:'All_nutrient'!I26)/7</f>
        <v>16.112285714285715</v>
      </c>
      <c r="K15" s="7">
        <f>SUM(All_nutrient!J20:'All_nutrient'!J26)/7</f>
        <v>272.85714285714283</v>
      </c>
      <c r="L15" s="7">
        <f>SUM(All_nutrient!K20:'All_nutrient'!K26)/7</f>
        <v>37.589999999999996</v>
      </c>
      <c r="M15" s="7">
        <f>SUM(All_nutrient!L20:'All_nutrient'!L26)/7</f>
        <v>369</v>
      </c>
      <c r="N15" s="5">
        <f>SUM(All_nutrient!M20:'All_nutrient'!M26)/7</f>
        <v>11727.528571428571</v>
      </c>
      <c r="O15" s="9">
        <f>SUM(All_nutrient!N20:'All_nutrient'!N26)/7</f>
        <v>2.7522857142857142</v>
      </c>
      <c r="P15" s="9">
        <f>SUM(All_nutrient!O20:'All_nutrient'!O26)/7</f>
        <v>4.9937142857142858</v>
      </c>
      <c r="Q15" s="7">
        <f>SUM(All_nutrient!P20:'All_nutrient'!P26)/7</f>
        <v>100.38</v>
      </c>
      <c r="R15" s="7">
        <f>SUM(All_nutrient!Q20:'All_nutrient'!Q26)/7</f>
        <v>14.465</v>
      </c>
      <c r="S15" s="9">
        <f>SUM(All_nutrient!R20:'All_nutrient'!R26)/7</f>
        <v>3.140714285714286</v>
      </c>
      <c r="T15" s="5">
        <f>SUM(All_nutrient!S20:'All_nutrient'!S26)/7</f>
        <v>349.02857142857141</v>
      </c>
      <c r="U15" s="9">
        <f>SUM(All_nutrient!T20:'All_nutrient'!T26)/7</f>
        <v>3.1945714285714288</v>
      </c>
      <c r="V15" s="7">
        <f>SUM(All_nutrient!U20:'All_nutrient'!U26)/7</f>
        <v>27.345571428571429</v>
      </c>
      <c r="W15" s="9">
        <f>SUM(All_nutrient!V20:'All_nutrient'!V26)/7</f>
        <v>6.7142857142857144</v>
      </c>
      <c r="X15" s="5">
        <f>SUM(All_nutrient!W20:'All_nutrient'!W26)/7</f>
        <v>1350.1228571428571</v>
      </c>
      <c r="Y15" s="9">
        <f>SUM(All_nutrient!X20:'All_nutrient'!X26)/7</f>
        <v>2.2321428571428572</v>
      </c>
      <c r="Z15" s="7">
        <f>SUM(All_nutrient!Y20:'All_nutrient'!Y26)/7</f>
        <v>18.161142857142856</v>
      </c>
      <c r="AA15" s="5">
        <f>SUM(All_nutrient!Z20:'All_nutrient'!Z26)/7</f>
        <v>527.71857142857141</v>
      </c>
      <c r="AB15" s="9">
        <f>SUM(All_nutrient!AA20:'All_nutrient'!AA26)/7</f>
        <v>7.6968571428571426</v>
      </c>
      <c r="AC15" s="5">
        <f>SUM(All_nutrient!AB20:'All_nutrient'!AB26)/7</f>
        <v>2206.8000000000002</v>
      </c>
      <c r="AD15" s="5">
        <f>SUM(All_nutrient!AC20:'All_nutrient'!AC26)/7</f>
        <v>4034.2999999999997</v>
      </c>
      <c r="AE15" s="5">
        <f>SUM(All_nutrient!AD20:'All_nutrient'!AD26)/7</f>
        <v>168.61142857142858</v>
      </c>
      <c r="AF15" s="5">
        <f>SUM(All_nutrient!AE20:'All_nutrient'!AE26)/7</f>
        <v>2789.8614285714289</v>
      </c>
      <c r="AG15" s="7">
        <f>SUM(All_nutrient!AF20:'All_nutrient'!AF26)/7</f>
        <v>14.652714285714287</v>
      </c>
      <c r="AH15">
        <f>SUM(All_nutrient!AG20:'All_nutrient'!AG26)/7</f>
        <v>3.4318571428571429</v>
      </c>
      <c r="AI15">
        <f>SUM(All_nutrient!AH20:'All_nutrient'!AH26)/7</f>
        <v>6.2054285714285706</v>
      </c>
      <c r="AJ15">
        <f>SUM(All_nutrient!AI20:'All_nutrient'!AI26)/7</f>
        <v>3.7142857142857144</v>
      </c>
      <c r="AK15">
        <f>SUM(All_nutrient!AJ20:'All_nutrient'!AJ26)/7</f>
        <v>7.3580000000000014</v>
      </c>
      <c r="AL15">
        <f>SUM(All_nutrient!AK20:'All_nutrient'!AK26)/7</f>
        <v>5.0837142857142865</v>
      </c>
      <c r="AM15">
        <f>SUM(All_nutrient!AL20:'All_nutrient'!AL26)/7</f>
        <v>2.0054285714285713</v>
      </c>
      <c r="AN15">
        <f>SUM(All_nutrient!AM20:'All_nutrient'!AM26)/7</f>
        <v>1.2192857142857143</v>
      </c>
      <c r="AO15">
        <f>SUM(All_nutrient!AN20:'All_nutrient'!AN26)/7</f>
        <v>1.1525714285714288</v>
      </c>
      <c r="AP15">
        <f>SUM(All_nutrient!AO20:'All_nutrient'!AO26)/7</f>
        <v>3.7282857142857142</v>
      </c>
      <c r="AQ15">
        <f>SUM(All_nutrient!AP20:'All_nutrient'!AP26)/7</f>
        <v>4.5069999999999997</v>
      </c>
    </row>
    <row r="16" spans="1:43" ht="16.5" customHeight="1" x14ac:dyDescent="0.35">
      <c r="A16" s="1">
        <f>All_nutrient!A27</f>
        <v>43478</v>
      </c>
      <c r="B16" s="7">
        <f>SUM(All_nutrient!B21:'All_nutrient'!B27)/7</f>
        <v>202.45714285714286</v>
      </c>
      <c r="C16" s="5">
        <f>SUM(All_nutrient!C21:'All_nutrient'!C27)/7</f>
        <v>532.14285714285711</v>
      </c>
      <c r="D16" s="5">
        <f>SUM(All_nutrient!D21:'All_nutrient'!D27)/7</f>
        <v>2103.4714285714285</v>
      </c>
      <c r="E16" s="5">
        <f t="shared" si="2"/>
        <v>1571.3285714285714</v>
      </c>
      <c r="F16" s="7">
        <f>SUM(All_nutrient!E21:'All_nutrient'!E27)/7</f>
        <v>94.900714285714301</v>
      </c>
      <c r="G16" s="7">
        <f>SUM(All_nutrient!F21:'All_nutrient'!F27)/7</f>
        <v>61.854142857142854</v>
      </c>
      <c r="H16" s="7">
        <f>SUM(All_nutrient!G21:'All_nutrient'!G27)/7</f>
        <v>15.746</v>
      </c>
      <c r="I16" s="7">
        <f>SUM(All_nutrient!H21:'All_nutrient'!H27)/7</f>
        <v>22.98</v>
      </c>
      <c r="J16" s="7">
        <f>SUM(All_nutrient!I21:'All_nutrient'!I27)/7</f>
        <v>15.992857142857146</v>
      </c>
      <c r="K16" s="7">
        <f>SUM(All_nutrient!J21:'All_nutrient'!J27)/7</f>
        <v>310.85714285714283</v>
      </c>
      <c r="L16" s="7">
        <f>SUM(All_nutrient!K21:'All_nutrient'!K27)/7</f>
        <v>37.068428571428569</v>
      </c>
      <c r="M16" s="7">
        <f>SUM(All_nutrient!L21:'All_nutrient'!L27)/7</f>
        <v>299.42857142857144</v>
      </c>
      <c r="N16" s="5">
        <f>SUM(All_nutrient!M21:'All_nutrient'!M27)/7</f>
        <v>10067.300000000001</v>
      </c>
      <c r="O16" s="9">
        <f>SUM(All_nutrient!N21:'All_nutrient'!N27)/7</f>
        <v>3.0192857142857141</v>
      </c>
      <c r="P16" s="9">
        <f>SUM(All_nutrient!O21:'All_nutrient'!O27)/7</f>
        <v>4.9038571428571425</v>
      </c>
      <c r="Q16" s="7">
        <f>SUM(All_nutrient!P21:'All_nutrient'!P27)/7</f>
        <v>107.07485714285714</v>
      </c>
      <c r="R16" s="7">
        <f>SUM(All_nutrient!Q21:'All_nutrient'!Q27)/7</f>
        <v>14.571714285714288</v>
      </c>
      <c r="S16" s="9">
        <f>SUM(All_nutrient!R21:'All_nutrient'!R27)/7</f>
        <v>3.3162857142857143</v>
      </c>
      <c r="T16" s="5">
        <f>SUM(All_nutrient!S21:'All_nutrient'!S27)/7</f>
        <v>414.02714285714285</v>
      </c>
      <c r="U16" s="9">
        <f>SUM(All_nutrient!T21:'All_nutrient'!T27)/7</f>
        <v>3.2989999999999999</v>
      </c>
      <c r="V16" s="7">
        <f>SUM(All_nutrient!U21:'All_nutrient'!U27)/7</f>
        <v>31.277571428571431</v>
      </c>
      <c r="W16" s="9">
        <f>SUM(All_nutrient!V21:'All_nutrient'!V27)/7</f>
        <v>6.8571428571428568</v>
      </c>
      <c r="X16" s="5">
        <f>SUM(All_nutrient!W21:'All_nutrient'!W27)/7</f>
        <v>1399.8085714285714</v>
      </c>
      <c r="Y16" s="9">
        <f>SUM(All_nutrient!X21:'All_nutrient'!X27)/7</f>
        <v>2.374857142857143</v>
      </c>
      <c r="Z16" s="7">
        <f>SUM(All_nutrient!Y21:'All_nutrient'!Y27)/7</f>
        <v>19.653571428571428</v>
      </c>
      <c r="AA16" s="5">
        <f>SUM(All_nutrient!Z21:'All_nutrient'!Z27)/7</f>
        <v>542.27571428571434</v>
      </c>
      <c r="AB16" s="9">
        <f>SUM(All_nutrient!AA21:'All_nutrient'!AA27)/7</f>
        <v>8.2014285714285702</v>
      </c>
      <c r="AC16" s="5">
        <f>SUM(All_nutrient!AB21:'All_nutrient'!AB27)/7</f>
        <v>2341.542857142857</v>
      </c>
      <c r="AD16" s="5">
        <f>SUM(All_nutrient!AC21:'All_nutrient'!AC27)/7</f>
        <v>3952.7571428571428</v>
      </c>
      <c r="AE16" s="5">
        <f>SUM(All_nutrient!AD21:'All_nutrient'!AD27)/7</f>
        <v>187.2742857142857</v>
      </c>
      <c r="AF16" s="5">
        <f>SUM(All_nutrient!AE21:'All_nutrient'!AE27)/7</f>
        <v>2953.8328571428574</v>
      </c>
      <c r="AG16" s="7">
        <f>SUM(All_nutrient!AF21:'All_nutrient'!AF27)/7</f>
        <v>14.594428571428571</v>
      </c>
      <c r="AH16">
        <f>SUM(All_nutrient!AG21:'All_nutrient'!AG27)/7</f>
        <v>3.4614285714285722</v>
      </c>
      <c r="AI16">
        <f>SUM(All_nutrient!AH21:'All_nutrient'!AH27)/7</f>
        <v>6.1069999999999993</v>
      </c>
      <c r="AJ16">
        <f>SUM(All_nutrient!AI21:'All_nutrient'!AI27)/7</f>
        <v>3.8571428571428572</v>
      </c>
      <c r="AK16">
        <f>SUM(All_nutrient!AJ21:'All_nutrient'!AJ27)/7</f>
        <v>7.4187142857142865</v>
      </c>
      <c r="AL16">
        <f>SUM(All_nutrient!AK21:'All_nutrient'!AK27)/7</f>
        <v>5.0848571428571416</v>
      </c>
      <c r="AM16">
        <f>SUM(All_nutrient!AL21:'All_nutrient'!AL27)/7</f>
        <v>2.0450000000000004</v>
      </c>
      <c r="AN16">
        <f>SUM(All_nutrient!AM21:'All_nutrient'!AM27)/7</f>
        <v>1.3044285714285715</v>
      </c>
      <c r="AO16">
        <f>SUM(All_nutrient!AN21:'All_nutrient'!AN27)/7</f>
        <v>1.1884285714285716</v>
      </c>
      <c r="AP16">
        <f>SUM(All_nutrient!AO21:'All_nutrient'!AO27)/7</f>
        <v>3.7118571428571423</v>
      </c>
      <c r="AQ16">
        <f>SUM(All_nutrient!AP21:'All_nutrient'!AP27)/7</f>
        <v>4.5375714285714288</v>
      </c>
    </row>
    <row r="17" spans="1:43" ht="16.5" customHeight="1" x14ac:dyDescent="0.35">
      <c r="A17" s="1">
        <f>All_nutrient!A28</f>
        <v>43479</v>
      </c>
      <c r="B17" s="7">
        <f>SUM(All_nutrient!B22:'All_nutrient'!B28)/7</f>
        <v>202.34285714285716</v>
      </c>
      <c r="C17" s="5">
        <f>SUM(All_nutrient!C22:'All_nutrient'!C28)/7</f>
        <v>520.57142857142856</v>
      </c>
      <c r="D17" s="5">
        <f>SUM(All_nutrient!D22:'All_nutrient'!D28)/7</f>
        <v>2075.7857142857142</v>
      </c>
      <c r="E17" s="5">
        <f t="shared" si="2"/>
        <v>1555.2142857142858</v>
      </c>
      <c r="F17" s="7">
        <f>SUM(All_nutrient!E22:'All_nutrient'!E28)/7</f>
        <v>97.671285714285702</v>
      </c>
      <c r="G17" s="7">
        <f>SUM(All_nutrient!F22:'All_nutrient'!F28)/7</f>
        <v>61.038999999999994</v>
      </c>
      <c r="H17" s="7">
        <f>SUM(All_nutrient!G22:'All_nutrient'!G28)/7</f>
        <v>15.873857142857146</v>
      </c>
      <c r="I17" s="7">
        <f>SUM(All_nutrient!H22:'All_nutrient'!H28)/7</f>
        <v>22.633857142857146</v>
      </c>
      <c r="J17" s="7">
        <f>SUM(All_nutrient!I22:'All_nutrient'!I28)/7</f>
        <v>15.116285714285713</v>
      </c>
      <c r="K17" s="7">
        <f>SUM(All_nutrient!J22:'All_nutrient'!J28)/7</f>
        <v>303.42857142857144</v>
      </c>
      <c r="L17" s="7">
        <f>SUM(All_nutrient!K22:'All_nutrient'!K28)/7</f>
        <v>39.687571428571424</v>
      </c>
      <c r="M17" s="7">
        <f>SUM(All_nutrient!L22:'All_nutrient'!L28)/7</f>
        <v>311.28571428571428</v>
      </c>
      <c r="N17" s="5">
        <f>SUM(All_nutrient!M22:'All_nutrient'!M28)/7</f>
        <v>9336.5285714285728</v>
      </c>
      <c r="O17" s="9">
        <f>SUM(All_nutrient!N22:'All_nutrient'!N28)/7</f>
        <v>2.9672857142857145</v>
      </c>
      <c r="P17" s="9">
        <f>SUM(All_nutrient!O22:'All_nutrient'!O28)/7</f>
        <v>4.7334285714285711</v>
      </c>
      <c r="Q17" s="7">
        <f>SUM(All_nutrient!P22:'All_nutrient'!P28)/7</f>
        <v>84.645571428571415</v>
      </c>
      <c r="R17" s="7">
        <f>SUM(All_nutrient!Q22:'All_nutrient'!Q28)/7</f>
        <v>12.202571428571428</v>
      </c>
      <c r="S17" s="9">
        <f>SUM(All_nutrient!R22:'All_nutrient'!R28)/7</f>
        <v>3.8411428571428572</v>
      </c>
      <c r="T17" s="5">
        <f>SUM(All_nutrient!S22:'All_nutrient'!S28)/7</f>
        <v>395.08714285714285</v>
      </c>
      <c r="U17" s="9">
        <f>SUM(All_nutrient!T22:'All_nutrient'!T28)/7</f>
        <v>3.3695714285714291</v>
      </c>
      <c r="V17" s="7">
        <f>SUM(All_nutrient!U22:'All_nutrient'!U28)/7</f>
        <v>32.917857142857144</v>
      </c>
      <c r="W17" s="9">
        <f>SUM(All_nutrient!V22:'All_nutrient'!V28)/7</f>
        <v>6.8571428571428568</v>
      </c>
      <c r="X17" s="5">
        <f>SUM(All_nutrient!W22:'All_nutrient'!W28)/7</f>
        <v>1429.9799999999998</v>
      </c>
      <c r="Y17" s="9">
        <f>SUM(All_nutrient!X22:'All_nutrient'!X28)/7</f>
        <v>2.507714285714286</v>
      </c>
      <c r="Z17" s="7">
        <f>SUM(All_nutrient!Y22:'All_nutrient'!Y28)/7</f>
        <v>20.233142857142859</v>
      </c>
      <c r="AA17" s="5">
        <f>SUM(All_nutrient!Z22:'All_nutrient'!Z28)/7</f>
        <v>536.46428571428567</v>
      </c>
      <c r="AB17" s="9">
        <f>SUM(All_nutrient!AA22:'All_nutrient'!AA28)/7</f>
        <v>8.1138571428571424</v>
      </c>
      <c r="AC17" s="5">
        <f>SUM(All_nutrient!AB22:'All_nutrient'!AB28)/7</f>
        <v>2378.2571428571428</v>
      </c>
      <c r="AD17" s="5">
        <f>SUM(All_nutrient!AC22:'All_nutrient'!AC28)/7</f>
        <v>3977.3714285714282</v>
      </c>
      <c r="AE17" s="5">
        <f>SUM(All_nutrient!AD22:'All_nutrient'!AD28)/7</f>
        <v>185.79142857142855</v>
      </c>
      <c r="AF17" s="5">
        <f>SUM(All_nutrient!AE22:'All_nutrient'!AE28)/7</f>
        <v>3563.3328571428574</v>
      </c>
      <c r="AG17" s="7">
        <f>SUM(All_nutrient!AF22:'All_nutrient'!AF28)/7</f>
        <v>15.621999999999998</v>
      </c>
      <c r="AH17">
        <f>SUM(All_nutrient!AG22:'All_nutrient'!AG28)/7</f>
        <v>3.3931428571428568</v>
      </c>
      <c r="AI17">
        <f>SUM(All_nutrient!AH22:'All_nutrient'!AH28)/7</f>
        <v>6.1049999999999995</v>
      </c>
      <c r="AJ17">
        <f>SUM(All_nutrient!AI22:'All_nutrient'!AI28)/7</f>
        <v>3.8571428571428572</v>
      </c>
      <c r="AK17">
        <f>SUM(All_nutrient!AJ22:'All_nutrient'!AJ28)/7</f>
        <v>7.327285714285714</v>
      </c>
      <c r="AL17">
        <f>SUM(All_nutrient!AK22:'All_nutrient'!AK28)/7</f>
        <v>4.9872857142857141</v>
      </c>
      <c r="AM17">
        <f>SUM(All_nutrient!AL22:'All_nutrient'!AL28)/7</f>
        <v>2.0225714285714287</v>
      </c>
      <c r="AN17">
        <f>SUM(All_nutrient!AM22:'All_nutrient'!AM28)/7</f>
        <v>1.288</v>
      </c>
      <c r="AO17">
        <f>SUM(All_nutrient!AN22:'All_nutrient'!AN28)/7</f>
        <v>1.1657142857142857</v>
      </c>
      <c r="AP17">
        <f>SUM(All_nutrient!AO22:'All_nutrient'!AO28)/7</f>
        <v>3.6924285714285712</v>
      </c>
      <c r="AQ17">
        <f>SUM(All_nutrient!AP22:'All_nutrient'!AP28)/7</f>
        <v>4.4725714285714284</v>
      </c>
    </row>
    <row r="18" spans="1:43" ht="16.5" customHeight="1" x14ac:dyDescent="0.35">
      <c r="A18" s="1">
        <f>All_nutrient!A29</f>
        <v>43480</v>
      </c>
      <c r="B18" s="7">
        <f>SUM(All_nutrient!B23:'All_nutrient'!B29)/7</f>
        <v>202.15714285714284</v>
      </c>
      <c r="C18" s="5">
        <f>SUM(All_nutrient!C23:'All_nutrient'!C29)/7</f>
        <v>402.42857142857144</v>
      </c>
      <c r="D18" s="5">
        <f>SUM(All_nutrient!D23:'All_nutrient'!D29)/7</f>
        <v>2123.5285714285715</v>
      </c>
      <c r="E18" s="5">
        <f t="shared" si="2"/>
        <v>1721.1</v>
      </c>
      <c r="F18" s="7">
        <f>SUM(All_nutrient!E23:'All_nutrient'!E29)/7</f>
        <v>103.0942857142857</v>
      </c>
      <c r="G18" s="7">
        <f>SUM(All_nutrient!F23:'All_nutrient'!F29)/7</f>
        <v>61.688428571428567</v>
      </c>
      <c r="H18" s="7">
        <f>SUM(All_nutrient!G23:'All_nutrient'!G29)/7</f>
        <v>16.128000000000004</v>
      </c>
      <c r="I18" s="7">
        <f>SUM(All_nutrient!H23:'All_nutrient'!H29)/7</f>
        <v>22.675999999999998</v>
      </c>
      <c r="J18" s="7">
        <f>SUM(All_nutrient!I23:'All_nutrient'!I29)/7</f>
        <v>14.943571428571428</v>
      </c>
      <c r="K18" s="7">
        <f>SUM(All_nutrient!J23:'All_nutrient'!J29)/7</f>
        <v>309</v>
      </c>
      <c r="L18" s="7">
        <f>SUM(All_nutrient!K23:'All_nutrient'!K29)/7</f>
        <v>42.135714285714286</v>
      </c>
      <c r="M18" s="7">
        <f>SUM(All_nutrient!L23:'All_nutrient'!L29)/7</f>
        <v>341.14285714285717</v>
      </c>
      <c r="N18" s="5">
        <f>SUM(All_nutrient!M23:'All_nutrient'!M29)/7</f>
        <v>7703.2714285714292</v>
      </c>
      <c r="O18" s="9">
        <f>SUM(All_nutrient!N23:'All_nutrient'!N29)/7</f>
        <v>3.2192857142857143</v>
      </c>
      <c r="P18" s="9">
        <f>SUM(All_nutrient!O23:'All_nutrient'!O29)/7</f>
        <v>4.7872857142857148</v>
      </c>
      <c r="Q18" s="7">
        <f>SUM(All_nutrient!P23:'All_nutrient'!P29)/7</f>
        <v>120.58628571428572</v>
      </c>
      <c r="R18" s="7">
        <f>SUM(All_nutrient!Q23:'All_nutrient'!Q29)/7</f>
        <v>12.076714285714285</v>
      </c>
      <c r="S18" s="9">
        <f>SUM(All_nutrient!R23:'All_nutrient'!R29)/7</f>
        <v>3.9284285714285718</v>
      </c>
      <c r="T18" s="5">
        <f>SUM(All_nutrient!S23:'All_nutrient'!S29)/7</f>
        <v>397.53285714285715</v>
      </c>
      <c r="U18" s="9">
        <f>SUM(All_nutrient!T23:'All_nutrient'!T29)/7</f>
        <v>3.5918571428571431</v>
      </c>
      <c r="V18" s="7">
        <f>SUM(All_nutrient!U23:'All_nutrient'!U29)/7</f>
        <v>37.116285714285716</v>
      </c>
      <c r="W18" s="9">
        <f>SUM(All_nutrient!V23:'All_nutrient'!V29)/7</f>
        <v>7.5714285714285712</v>
      </c>
      <c r="X18" s="5">
        <f>SUM(All_nutrient!W23:'All_nutrient'!W29)/7</f>
        <v>1434.0371428571427</v>
      </c>
      <c r="Y18" s="9">
        <f>SUM(All_nutrient!X23:'All_nutrient'!X29)/7</f>
        <v>2.4345714285714282</v>
      </c>
      <c r="Z18" s="7">
        <f>SUM(All_nutrient!Y23:'All_nutrient'!Y29)/7</f>
        <v>23.720000000000002</v>
      </c>
      <c r="AA18" s="5">
        <f>SUM(All_nutrient!Z23:'All_nutrient'!Z29)/7</f>
        <v>529.16999999999996</v>
      </c>
      <c r="AB18" s="9">
        <f>SUM(All_nutrient!AA23:'All_nutrient'!AA29)/7</f>
        <v>7.8187142857142851</v>
      </c>
      <c r="AC18" s="5">
        <f>SUM(All_nutrient!AB23:'All_nutrient'!AB29)/7</f>
        <v>2387.9</v>
      </c>
      <c r="AD18" s="5">
        <f>SUM(All_nutrient!AC23:'All_nutrient'!AC29)/7</f>
        <v>4023.1714285714284</v>
      </c>
      <c r="AE18" s="5">
        <f>SUM(All_nutrient!AD23:'All_nutrient'!AD29)/7</f>
        <v>199.53285714285713</v>
      </c>
      <c r="AF18" s="5">
        <f>SUM(All_nutrient!AE23:'All_nutrient'!AE29)/7</f>
        <v>3948.8771428571426</v>
      </c>
      <c r="AG18" s="7">
        <f>SUM(All_nutrient!AF23:'All_nutrient'!AF29)/7</f>
        <v>17.057714285714287</v>
      </c>
      <c r="AH18">
        <f>SUM(All_nutrient!AG23:'All_nutrient'!AG29)/7</f>
        <v>3.5925714285714285</v>
      </c>
      <c r="AI18">
        <f>SUM(All_nutrient!AH23:'All_nutrient'!AH29)/7</f>
        <v>6.612857142857143</v>
      </c>
      <c r="AJ18">
        <f>SUM(All_nutrient!AI23:'All_nutrient'!AI29)/7</f>
        <v>4</v>
      </c>
      <c r="AK18">
        <f>SUM(All_nutrient!AJ23:'All_nutrient'!AJ29)/7</f>
        <v>7.7885714285714283</v>
      </c>
      <c r="AL18">
        <f>SUM(All_nutrient!AK23:'All_nutrient'!AK29)/7</f>
        <v>5.2740000000000009</v>
      </c>
      <c r="AM18">
        <f>SUM(All_nutrient!AL23:'All_nutrient'!AL29)/7</f>
        <v>2.2175714285714285</v>
      </c>
      <c r="AN18">
        <f>SUM(All_nutrient!AM23:'All_nutrient'!AM29)/7</f>
        <v>1.3658571428571429</v>
      </c>
      <c r="AO18">
        <f>SUM(All_nutrient!AN23:'All_nutrient'!AN29)/7</f>
        <v>1.2508571428571429</v>
      </c>
      <c r="AP18">
        <f>SUM(All_nutrient!AO23:'All_nutrient'!AO29)/7</f>
        <v>3.9388571428571426</v>
      </c>
      <c r="AQ18">
        <f>SUM(All_nutrient!AP23:'All_nutrient'!AP29)/7</f>
        <v>4.8100000000000005</v>
      </c>
    </row>
    <row r="19" spans="1:43" ht="16.5" customHeight="1" x14ac:dyDescent="0.35">
      <c r="A19" s="1">
        <f>All_nutrient!A30</f>
        <v>43481</v>
      </c>
      <c r="B19" s="7">
        <f>SUM(All_nutrient!B24:'All_nutrient'!B30)/7</f>
        <v>202.15714285714284</v>
      </c>
      <c r="C19" s="5">
        <f>SUM(All_nutrient!C24:'All_nutrient'!C30)/7</f>
        <v>380</v>
      </c>
      <c r="D19" s="5">
        <f>SUM(All_nutrient!D24:'All_nutrient'!D30)/7</f>
        <v>2239.3571428571427</v>
      </c>
      <c r="E19" s="5">
        <f t="shared" si="2"/>
        <v>1859.3571428571427</v>
      </c>
      <c r="F19" s="7">
        <f>SUM(All_nutrient!E24:'All_nutrient'!E30)/7</f>
        <v>102.96142857142856</v>
      </c>
      <c r="G19" s="7">
        <f>SUM(All_nutrient!F24:'All_nutrient'!F30)/7</f>
        <v>71.568428571428583</v>
      </c>
      <c r="H19" s="7">
        <f>SUM(All_nutrient!G24:'All_nutrient'!G30)/7</f>
        <v>17.181857142857144</v>
      </c>
      <c r="I19" s="7">
        <f>SUM(All_nutrient!H24:'All_nutrient'!H30)/7</f>
        <v>26.812714285714289</v>
      </c>
      <c r="J19" s="7">
        <f>SUM(All_nutrient!I24:'All_nutrient'!I30)/7</f>
        <v>17.444285714285716</v>
      </c>
      <c r="K19" s="7">
        <f>SUM(All_nutrient!J24:'All_nutrient'!J30)/7</f>
        <v>316</v>
      </c>
      <c r="L19" s="7">
        <f>SUM(All_nutrient!K24:'All_nutrient'!K30)/7</f>
        <v>41.287285714285716</v>
      </c>
      <c r="M19" s="7">
        <f>SUM(All_nutrient!L24:'All_nutrient'!L30)/7</f>
        <v>428.42857142857144</v>
      </c>
      <c r="N19" s="5">
        <f>SUM(All_nutrient!M24:'All_nutrient'!M30)/7</f>
        <v>8160.6714285714288</v>
      </c>
      <c r="O19" s="9">
        <f>SUM(All_nutrient!N24:'All_nutrient'!N30)/7</f>
        <v>3.1674285714285717</v>
      </c>
      <c r="P19" s="9">
        <f>SUM(All_nutrient!O24:'All_nutrient'!O30)/7</f>
        <v>4.2730000000000006</v>
      </c>
      <c r="Q19" s="7">
        <f>SUM(All_nutrient!P24:'All_nutrient'!P30)/7</f>
        <v>113.72571428571429</v>
      </c>
      <c r="R19" s="7">
        <f>SUM(All_nutrient!Q24:'All_nutrient'!Q30)/7</f>
        <v>13.671857142857144</v>
      </c>
      <c r="S19" s="9">
        <f>SUM(All_nutrient!R24:'All_nutrient'!R30)/7</f>
        <v>4.113142857142857</v>
      </c>
      <c r="T19" s="5">
        <f>SUM(All_nutrient!S24:'All_nutrient'!S30)/7</f>
        <v>387.89000000000004</v>
      </c>
      <c r="U19" s="9">
        <f>SUM(All_nutrient!T24:'All_nutrient'!T30)/7</f>
        <v>3.7122857142857142</v>
      </c>
      <c r="V19" s="7">
        <f>SUM(All_nutrient!U24:'All_nutrient'!U30)/7</f>
        <v>35.697142857142858</v>
      </c>
      <c r="W19" s="9">
        <f>SUM(All_nutrient!V24:'All_nutrient'!V30)/7</f>
        <v>7.8571428571428568</v>
      </c>
      <c r="X19" s="5">
        <f>SUM(All_nutrient!W24:'All_nutrient'!W30)/7</f>
        <v>1398.4942857142855</v>
      </c>
      <c r="Y19" s="9">
        <f>SUM(All_nutrient!X24:'All_nutrient'!X30)/7</f>
        <v>2.4194285714285715</v>
      </c>
      <c r="Z19" s="7">
        <f>SUM(All_nutrient!Y24:'All_nutrient'!Y30)/7</f>
        <v>23.407714285714285</v>
      </c>
      <c r="AA19" s="5">
        <f>SUM(All_nutrient!Z24:'All_nutrient'!Z30)/7</f>
        <v>515.24714285714288</v>
      </c>
      <c r="AB19" s="9">
        <f>SUM(All_nutrient!AA24:'All_nutrient'!AA30)/7</f>
        <v>6.7127142857142852</v>
      </c>
      <c r="AC19" s="5">
        <f>SUM(All_nutrient!AB24:'All_nutrient'!AB30)/7</f>
        <v>2327.2857142857142</v>
      </c>
      <c r="AD19" s="5">
        <f>SUM(All_nutrient!AC24:'All_nutrient'!AC30)/7</f>
        <v>4058.0999999999995</v>
      </c>
      <c r="AE19" s="5">
        <f>SUM(All_nutrient!AD24:'All_nutrient'!AD30)/7</f>
        <v>184.58285714285714</v>
      </c>
      <c r="AF19" s="5">
        <f>SUM(All_nutrient!AE24:'All_nutrient'!AE30)/7</f>
        <v>3771.5914285714284</v>
      </c>
      <c r="AG19" s="7">
        <f>SUM(All_nutrient!AF24:'All_nutrient'!AF30)/7</f>
        <v>17.180857142857143</v>
      </c>
      <c r="AH19">
        <f>SUM(All_nutrient!AG24:'All_nutrient'!AG30)/7</f>
        <v>3.4172857142857143</v>
      </c>
      <c r="AI19">
        <f>SUM(All_nutrient!AH24:'All_nutrient'!AH30)/7</f>
        <v>6.1319999999999997</v>
      </c>
      <c r="AJ19">
        <f>SUM(All_nutrient!AI24:'All_nutrient'!AI30)/7</f>
        <v>3.8571428571428572</v>
      </c>
      <c r="AK19">
        <f>SUM(All_nutrient!AJ24:'All_nutrient'!AJ30)/7</f>
        <v>7.4548571428571435</v>
      </c>
      <c r="AL19">
        <f>SUM(All_nutrient!AK24:'All_nutrient'!AK30)/7</f>
        <v>5.0208571428571416</v>
      </c>
      <c r="AM19">
        <f>SUM(All_nutrient!AL24:'All_nutrient'!AL30)/7</f>
        <v>2.068857142857143</v>
      </c>
      <c r="AN19">
        <f>SUM(All_nutrient!AM24:'All_nutrient'!AM30)/7</f>
        <v>1.3661428571428573</v>
      </c>
      <c r="AO19">
        <f>SUM(All_nutrient!AN24:'All_nutrient'!AN30)/7</f>
        <v>1.1890000000000001</v>
      </c>
      <c r="AP19">
        <f>SUM(All_nutrient!AO24:'All_nutrient'!AO30)/7</f>
        <v>3.7957142857142858</v>
      </c>
      <c r="AQ19">
        <f>SUM(All_nutrient!AP24:'All_nutrient'!AP30)/7</f>
        <v>4.5512857142857142</v>
      </c>
    </row>
    <row r="20" spans="1:43" ht="16.5" customHeight="1" x14ac:dyDescent="0.35">
      <c r="A20" s="1">
        <f>All_nutrient!A31</f>
        <v>43482</v>
      </c>
      <c r="B20" s="7">
        <f>SUM(All_nutrient!B25:'All_nutrient'!B31)/7</f>
        <v>202.3857142857143</v>
      </c>
      <c r="C20" s="5">
        <f>SUM(All_nutrient!C25:'All_nutrient'!C31)/7</f>
        <v>317.85714285714283</v>
      </c>
      <c r="D20" s="5">
        <f>SUM(All_nutrient!D25:'All_nutrient'!D31)/7</f>
        <v>2239.3571428571427</v>
      </c>
      <c r="E20" s="5">
        <f t="shared" si="2"/>
        <v>1921.4999999999998</v>
      </c>
      <c r="F20" s="7">
        <f>SUM(All_nutrient!E25:'All_nutrient'!E31)/7</f>
        <v>102.96142857142856</v>
      </c>
      <c r="G20" s="7">
        <f>SUM(All_nutrient!F25:'All_nutrient'!F31)/7</f>
        <v>71.568428571428583</v>
      </c>
      <c r="H20" s="7">
        <f>SUM(All_nutrient!G25:'All_nutrient'!G31)/7</f>
        <v>17.181857142857144</v>
      </c>
      <c r="I20" s="7">
        <f>SUM(All_nutrient!H25:'All_nutrient'!H31)/7</f>
        <v>26.812714285714289</v>
      </c>
      <c r="J20" s="7">
        <f>SUM(All_nutrient!I25:'All_nutrient'!I31)/7</f>
        <v>17.444285714285716</v>
      </c>
      <c r="K20" s="7">
        <f>SUM(All_nutrient!J25:'All_nutrient'!J31)/7</f>
        <v>316</v>
      </c>
      <c r="L20" s="7">
        <f>SUM(All_nutrient!K25:'All_nutrient'!K31)/7</f>
        <v>41.287285714285716</v>
      </c>
      <c r="M20" s="7">
        <f>SUM(All_nutrient!L25:'All_nutrient'!L31)/7</f>
        <v>428.42857142857144</v>
      </c>
      <c r="N20" s="5">
        <f>SUM(All_nutrient!M25:'All_nutrient'!M31)/7</f>
        <v>8160.6714285714288</v>
      </c>
      <c r="O20" s="9">
        <f>SUM(All_nutrient!N25:'All_nutrient'!N31)/7</f>
        <v>3.1674285714285717</v>
      </c>
      <c r="P20" s="9">
        <f>SUM(All_nutrient!O25:'All_nutrient'!O31)/7</f>
        <v>4.2730000000000006</v>
      </c>
      <c r="Q20" s="7">
        <f>SUM(All_nutrient!P25:'All_nutrient'!P31)/7</f>
        <v>113.72571428571429</v>
      </c>
      <c r="R20" s="7">
        <f>SUM(All_nutrient!Q25:'All_nutrient'!Q31)/7</f>
        <v>13.671857142857144</v>
      </c>
      <c r="S20" s="9">
        <f>SUM(All_nutrient!R25:'All_nutrient'!R31)/7</f>
        <v>4.113142857142857</v>
      </c>
      <c r="T20" s="5">
        <f>SUM(All_nutrient!S25:'All_nutrient'!S31)/7</f>
        <v>387.89000000000004</v>
      </c>
      <c r="U20" s="9">
        <f>SUM(All_nutrient!T25:'All_nutrient'!T31)/7</f>
        <v>3.7122857142857142</v>
      </c>
      <c r="V20" s="7">
        <f>SUM(All_nutrient!U25:'All_nutrient'!U31)/7</f>
        <v>35.697142857142858</v>
      </c>
      <c r="W20" s="9">
        <f>SUM(All_nutrient!V25:'All_nutrient'!V31)/7</f>
        <v>7.8571428571428568</v>
      </c>
      <c r="X20" s="5">
        <f>SUM(All_nutrient!W25:'All_nutrient'!W31)/7</f>
        <v>1398.4942857142855</v>
      </c>
      <c r="Y20" s="9">
        <f>SUM(All_nutrient!X25:'All_nutrient'!X31)/7</f>
        <v>2.419428571428571</v>
      </c>
      <c r="Z20" s="7">
        <f>SUM(All_nutrient!Y25:'All_nutrient'!Y31)/7</f>
        <v>23.407714285714285</v>
      </c>
      <c r="AA20" s="5">
        <f>SUM(All_nutrient!Z25:'All_nutrient'!Z31)/7</f>
        <v>515.24714285714288</v>
      </c>
      <c r="AB20" s="9">
        <f>SUM(All_nutrient!AA25:'All_nutrient'!AA31)/7</f>
        <v>6.7127142857142852</v>
      </c>
      <c r="AC20" s="5">
        <f>SUM(All_nutrient!AB25:'All_nutrient'!AB31)/7</f>
        <v>2327.2857142857142</v>
      </c>
      <c r="AD20" s="5">
        <f>SUM(All_nutrient!AC25:'All_nutrient'!AC31)/7</f>
        <v>4058.0999999999995</v>
      </c>
      <c r="AE20" s="5">
        <f>SUM(All_nutrient!AD25:'All_nutrient'!AD31)/7</f>
        <v>184.58285714285714</v>
      </c>
      <c r="AF20" s="5">
        <f>SUM(All_nutrient!AE25:'All_nutrient'!AE31)/7</f>
        <v>3771.5914285714284</v>
      </c>
      <c r="AG20" s="7">
        <f>SUM(All_nutrient!AF25:'All_nutrient'!AF31)/7</f>
        <v>17.180857142857143</v>
      </c>
      <c r="AH20">
        <f>SUM(All_nutrient!AG25:'All_nutrient'!AG31)/7</f>
        <v>3.4172857142857143</v>
      </c>
      <c r="AI20">
        <f>SUM(All_nutrient!AH25:'All_nutrient'!AH31)/7</f>
        <v>6.1319999999999997</v>
      </c>
      <c r="AJ20">
        <f>SUM(All_nutrient!AI25:'All_nutrient'!AI31)/7</f>
        <v>3.8571428571428572</v>
      </c>
      <c r="AK20">
        <f>SUM(All_nutrient!AJ25:'All_nutrient'!AJ31)/7</f>
        <v>7.4548571428571435</v>
      </c>
      <c r="AL20">
        <f>SUM(All_nutrient!AK25:'All_nutrient'!AK31)/7</f>
        <v>5.0208571428571416</v>
      </c>
      <c r="AM20">
        <f>SUM(All_nutrient!AL25:'All_nutrient'!AL31)/7</f>
        <v>2.068857142857143</v>
      </c>
      <c r="AN20">
        <f>SUM(All_nutrient!AM25:'All_nutrient'!AM31)/7</f>
        <v>1.3661428571428573</v>
      </c>
      <c r="AO20">
        <f>SUM(All_nutrient!AN25:'All_nutrient'!AN31)/7</f>
        <v>1.1890000000000001</v>
      </c>
      <c r="AP20">
        <f>SUM(All_nutrient!AO25:'All_nutrient'!AO31)/7</f>
        <v>3.7957142857142858</v>
      </c>
      <c r="AQ20">
        <f>SUM(All_nutrient!AP25:'All_nutrient'!AP31)/7</f>
        <v>4.5512857142857142</v>
      </c>
    </row>
    <row r="21" spans="1:43" ht="16.5" customHeight="1" x14ac:dyDescent="0.35">
      <c r="A21" s="1">
        <f>All_nutrient!A32</f>
        <v>43483</v>
      </c>
      <c r="B21" s="7">
        <f>SUM(All_nutrient!B26:'All_nutrient'!B32)/7</f>
        <v>202.41428571428574</v>
      </c>
      <c r="C21" s="5">
        <f>SUM(All_nutrient!C26:'All_nutrient'!C32)/7</f>
        <v>299.57142857142856</v>
      </c>
      <c r="D21" s="5">
        <f>SUM(All_nutrient!D26:'All_nutrient'!D32)/7</f>
        <v>2283.2999999999997</v>
      </c>
      <c r="E21" s="5">
        <f t="shared" si="2"/>
        <v>1983.7285714285713</v>
      </c>
      <c r="F21" s="7">
        <f>SUM(All_nutrient!E26:'All_nutrient'!E32)/7</f>
        <v>103.68142857142857</v>
      </c>
      <c r="G21" s="7">
        <f>SUM(All_nutrient!F26:'All_nutrient'!F32)/7</f>
        <v>71.459142857142865</v>
      </c>
      <c r="H21" s="7">
        <f>SUM(All_nutrient!G26:'All_nutrient'!G32)/7</f>
        <v>16.012142857142859</v>
      </c>
      <c r="I21" s="7">
        <f>SUM(All_nutrient!H26:'All_nutrient'!H32)/7</f>
        <v>23.94014285714286</v>
      </c>
      <c r="J21" s="7">
        <f>SUM(All_nutrient!I26:'All_nutrient'!I32)/7</f>
        <v>20.079142857142859</v>
      </c>
      <c r="K21" s="7">
        <f>SUM(All_nutrient!J26:'All_nutrient'!J32)/7</f>
        <v>329.28571428571428</v>
      </c>
      <c r="L21" s="7">
        <f>SUM(All_nutrient!K26:'All_nutrient'!K32)/7</f>
        <v>42.83428571428572</v>
      </c>
      <c r="M21" s="7">
        <f>SUM(All_nutrient!L26:'All_nutrient'!L32)/7</f>
        <v>330.85714285714283</v>
      </c>
      <c r="N21" s="5">
        <f>SUM(All_nutrient!M26:'All_nutrient'!M32)/7</f>
        <v>15940.542857142858</v>
      </c>
      <c r="O21" s="9">
        <f>SUM(All_nutrient!N26:'All_nutrient'!N32)/7</f>
        <v>3.3604285714285709</v>
      </c>
      <c r="P21" s="9">
        <f>SUM(All_nutrient!O26:'All_nutrient'!O32)/7</f>
        <v>4.507142857142858</v>
      </c>
      <c r="Q21" s="7">
        <f>SUM(All_nutrient!P26:'All_nutrient'!P32)/7</f>
        <v>116.04014285714287</v>
      </c>
      <c r="R21" s="7">
        <f>SUM(All_nutrient!Q26:'All_nutrient'!Q32)/7</f>
        <v>19.581714285714288</v>
      </c>
      <c r="S21" s="9">
        <f>SUM(All_nutrient!R26:'All_nutrient'!R32)/7</f>
        <v>3.4408571428571428</v>
      </c>
      <c r="T21" s="5">
        <f>SUM(All_nutrient!S26:'All_nutrient'!S32)/7</f>
        <v>423.41571428571433</v>
      </c>
      <c r="U21" s="9">
        <f>SUM(All_nutrient!T26:'All_nutrient'!T32)/7</f>
        <v>3.3161428571428577</v>
      </c>
      <c r="V21" s="7">
        <f>SUM(All_nutrient!U26:'All_nutrient'!U32)/7</f>
        <v>36.966000000000001</v>
      </c>
      <c r="W21" s="9">
        <f>SUM(All_nutrient!V26:'All_nutrient'!V32)/7</f>
        <v>8.5714285714285712</v>
      </c>
      <c r="X21" s="5">
        <f>SUM(All_nutrient!W26:'All_nutrient'!W32)/7</f>
        <v>1285.6242857142859</v>
      </c>
      <c r="Y21" s="9">
        <f>SUM(All_nutrient!X26:'All_nutrient'!X32)/7</f>
        <v>2.547571428571429</v>
      </c>
      <c r="Z21" s="7">
        <f>SUM(All_nutrient!Y26:'All_nutrient'!Y32)/7</f>
        <v>23.476428571428567</v>
      </c>
      <c r="AA21" s="5">
        <f>SUM(All_nutrient!Z26:'All_nutrient'!Z32)/7</f>
        <v>555.06857142857143</v>
      </c>
      <c r="AB21" s="9">
        <f>SUM(All_nutrient!AA26:'All_nutrient'!AA32)/7</f>
        <v>7.5272857142857132</v>
      </c>
      <c r="AC21" s="5">
        <f>SUM(All_nutrient!AB26:'All_nutrient'!AB32)/7</f>
        <v>2424.2000000000003</v>
      </c>
      <c r="AD21" s="5">
        <f>SUM(All_nutrient!AC26:'All_nutrient'!AC32)/7</f>
        <v>4061.9428571428571</v>
      </c>
      <c r="AE21" s="5">
        <f>SUM(All_nutrient!AD26:'All_nutrient'!AD32)/7</f>
        <v>203.06571428571425</v>
      </c>
      <c r="AF21" s="5">
        <f>SUM(All_nutrient!AE26:'All_nutrient'!AE32)/7</f>
        <v>3806.7485714285713</v>
      </c>
      <c r="AG21" s="7">
        <f>SUM(All_nutrient!AF26:'All_nutrient'!AF32)/7</f>
        <v>17.059142857142856</v>
      </c>
      <c r="AH21">
        <f>SUM(All_nutrient!AG26:'All_nutrient'!AG32)/7</f>
        <v>3.6242857142857141</v>
      </c>
      <c r="AI21">
        <f>SUM(All_nutrient!AH26:'All_nutrient'!AH32)/7</f>
        <v>6.5989999999999993</v>
      </c>
      <c r="AJ21">
        <f>SUM(All_nutrient!AI26:'All_nutrient'!AI32)/7</f>
        <v>4</v>
      </c>
      <c r="AK21">
        <f>SUM(All_nutrient!AJ26:'All_nutrient'!AJ32)/7</f>
        <v>7.862571428571429</v>
      </c>
      <c r="AL21">
        <f>SUM(All_nutrient!AK26:'All_nutrient'!AK32)/7</f>
        <v>5.3034285714285714</v>
      </c>
      <c r="AM21">
        <f>SUM(All_nutrient!AL26:'All_nutrient'!AL32)/7</f>
        <v>2.233857142857143</v>
      </c>
      <c r="AN21">
        <f>SUM(All_nutrient!AM26:'All_nutrient'!AM32)/7</f>
        <v>1.4394285714285715</v>
      </c>
      <c r="AO21">
        <f>SUM(All_nutrient!AN26:'All_nutrient'!AN32)/7</f>
        <v>1.2862857142857143</v>
      </c>
      <c r="AP21">
        <f>SUM(All_nutrient!AO26:'All_nutrient'!AO32)/7</f>
        <v>4.0267142857142861</v>
      </c>
      <c r="AQ21">
        <f>SUM(All_nutrient!AP26:'All_nutrient'!AP32)/7</f>
        <v>4.8294285714285712</v>
      </c>
    </row>
    <row r="22" spans="1:43" ht="16.5" customHeight="1" x14ac:dyDescent="0.35">
      <c r="A22" s="1">
        <f>All_nutrient!A33</f>
        <v>43484</v>
      </c>
      <c r="B22" s="7">
        <f>SUM(All_nutrient!B27:'All_nutrient'!B33)/7</f>
        <v>202.6142857142857</v>
      </c>
      <c r="C22" s="5">
        <f>SUM(All_nutrient!C27:'All_nutrient'!C33)/7</f>
        <v>309.28571428571428</v>
      </c>
      <c r="D22" s="5">
        <f>SUM(All_nutrient!D27:'All_nutrient'!D33)/7</f>
        <v>2271.4</v>
      </c>
      <c r="E22" s="5">
        <f t="shared" si="2"/>
        <v>1962.1142857142859</v>
      </c>
      <c r="F22" s="7">
        <f>SUM(All_nutrient!E27:'All_nutrient'!E33)/7</f>
        <v>101.71871428571428</v>
      </c>
      <c r="G22" s="7">
        <f>SUM(All_nutrient!F27:'All_nutrient'!F33)/7</f>
        <v>69.730285714285714</v>
      </c>
      <c r="H22" s="7">
        <f>SUM(All_nutrient!G27:'All_nutrient'!G33)/7</f>
        <v>15.459285714285715</v>
      </c>
      <c r="I22" s="7">
        <f>SUM(All_nutrient!H27:'All_nutrient'!H33)/7</f>
        <v>21.832000000000004</v>
      </c>
      <c r="J22" s="7">
        <f>SUM(All_nutrient!I27:'All_nutrient'!I33)/7</f>
        <v>20.632857142857144</v>
      </c>
      <c r="K22" s="7">
        <f>SUM(All_nutrient!J27:'All_nutrient'!J33)/7</f>
        <v>332.57142857142856</v>
      </c>
      <c r="L22" s="7">
        <f>SUM(All_nutrient!K27:'All_nutrient'!K33)/7</f>
        <v>44.267142857142858</v>
      </c>
      <c r="M22" s="7">
        <f>SUM(All_nutrient!L27:'All_nutrient'!L33)/7</f>
        <v>265.57142857142856</v>
      </c>
      <c r="N22" s="5">
        <f>SUM(All_nutrient!M27:'All_nutrient'!M33)/7</f>
        <v>25241.728571428572</v>
      </c>
      <c r="O22" s="9">
        <f>SUM(All_nutrient!N27:'All_nutrient'!N33)/7</f>
        <v>3.1187142857142862</v>
      </c>
      <c r="P22" s="9">
        <f>SUM(All_nutrient!O27:'All_nutrient'!O33)/7</f>
        <v>4.0637142857142861</v>
      </c>
      <c r="Q22" s="7">
        <f>SUM(All_nutrient!P27:'All_nutrient'!P33)/7</f>
        <v>97.204857142857136</v>
      </c>
      <c r="R22" s="7">
        <f>SUM(All_nutrient!Q27:'All_nutrient'!Q33)/7</f>
        <v>20.724428571428572</v>
      </c>
      <c r="S22" s="9">
        <f>SUM(All_nutrient!R27:'All_nutrient'!R33)/7</f>
        <v>2.7399999999999993</v>
      </c>
      <c r="T22" s="5">
        <f>SUM(All_nutrient!S27:'All_nutrient'!S33)/7</f>
        <v>460.1685714285714</v>
      </c>
      <c r="U22" s="9">
        <f>SUM(All_nutrient!T27:'All_nutrient'!T33)/7</f>
        <v>2.9278571428571429</v>
      </c>
      <c r="V22" s="7">
        <f>SUM(All_nutrient!U27:'All_nutrient'!U33)/7</f>
        <v>33.494</v>
      </c>
      <c r="W22" s="9">
        <f>SUM(All_nutrient!V27:'All_nutrient'!V33)/7</f>
        <v>8.5714285714285712</v>
      </c>
      <c r="X22" s="5">
        <f>SUM(All_nutrient!W27:'All_nutrient'!W33)/7</f>
        <v>1229.2242857142858</v>
      </c>
      <c r="Y22" s="9">
        <f>SUM(All_nutrient!X27:'All_nutrient'!X33)/7</f>
        <v>2.584285714285715</v>
      </c>
      <c r="Z22" s="7">
        <f>SUM(All_nutrient!Y27:'All_nutrient'!Y33)/7</f>
        <v>24.162857142857145</v>
      </c>
      <c r="AA22" s="5">
        <f>SUM(All_nutrient!Z27:'All_nutrient'!Z33)/7</f>
        <v>593.00142857142862</v>
      </c>
      <c r="AB22" s="9">
        <f>SUM(All_nutrient!AA27:'All_nutrient'!AA33)/7</f>
        <v>7.9361428571428565</v>
      </c>
      <c r="AC22" s="5">
        <f>SUM(All_nutrient!AB27:'All_nutrient'!AB33)/7</f>
        <v>2387.6428571428564</v>
      </c>
      <c r="AD22" s="5">
        <f>SUM(All_nutrient!AC27:'All_nutrient'!AC33)/7</f>
        <v>4285.7142857142853</v>
      </c>
      <c r="AE22" s="5">
        <f>SUM(All_nutrient!AD27:'All_nutrient'!AD33)/7</f>
        <v>203.50142857142859</v>
      </c>
      <c r="AF22" s="5">
        <f>SUM(All_nutrient!AE27:'All_nutrient'!AE33)/7</f>
        <v>3400.9200000000005</v>
      </c>
      <c r="AG22" s="7">
        <f>SUM(All_nutrient!AF27:'All_nutrient'!AF33)/7</f>
        <v>16.66657142857143</v>
      </c>
      <c r="AH22">
        <f>SUM(All_nutrient!AG27:'All_nutrient'!AG33)/7</f>
        <v>3.6480000000000001</v>
      </c>
      <c r="AI22">
        <f>SUM(All_nutrient!AH27:'All_nutrient'!AH33)/7</f>
        <v>6.6974285714285715</v>
      </c>
      <c r="AJ22">
        <f>SUM(All_nutrient!AI27:'All_nutrient'!AI33)/7</f>
        <v>4.1428571428571432</v>
      </c>
      <c r="AK22">
        <f>SUM(All_nutrient!AJ27:'All_nutrient'!AJ33)/7</f>
        <v>8.0261428571428564</v>
      </c>
      <c r="AL22">
        <f>SUM(All_nutrient!AK27:'All_nutrient'!AK33)/7</f>
        <v>5.4115714285714276</v>
      </c>
      <c r="AM22">
        <f>SUM(All_nutrient!AL27:'All_nutrient'!AL33)/7</f>
        <v>2.2391428571428573</v>
      </c>
      <c r="AN22">
        <f>SUM(All_nutrient!AM27:'All_nutrient'!AM33)/7</f>
        <v>1.457857142857143</v>
      </c>
      <c r="AO22">
        <f>SUM(All_nutrient!AN27:'All_nutrient'!AN33)/7</f>
        <v>1.3258571428571426</v>
      </c>
      <c r="AP22">
        <f>SUM(All_nutrient!AO27:'All_nutrient'!AO33)/7</f>
        <v>4.1075714285714282</v>
      </c>
      <c r="AQ22">
        <f>SUM(All_nutrient!AP27:'All_nutrient'!AP33)/7</f>
        <v>4.9125714285714279</v>
      </c>
    </row>
    <row r="23" spans="1:43" ht="16.5" customHeight="1" x14ac:dyDescent="0.35">
      <c r="A23" s="1">
        <f>All_nutrient!A34</f>
        <v>43485</v>
      </c>
      <c r="B23" s="7">
        <f>SUM(All_nutrient!B28:'All_nutrient'!B34)/7</f>
        <v>202.7</v>
      </c>
      <c r="C23" s="5">
        <f>SUM(All_nutrient!C28:'All_nutrient'!C34)/7</f>
        <v>354.14285714285717</v>
      </c>
      <c r="D23" s="5">
        <f>SUM(All_nutrient!D28:'All_nutrient'!D34)/7</f>
        <v>2172.2714285714287</v>
      </c>
      <c r="E23" s="5">
        <f t="shared" si="2"/>
        <v>1818.1285714285716</v>
      </c>
      <c r="F23" s="7">
        <f>SUM(All_nutrient!E28:'All_nutrient'!E34)/7</f>
        <v>95.977285714285699</v>
      </c>
      <c r="G23" s="7">
        <f>SUM(All_nutrient!F28:'All_nutrient'!F34)/7</f>
        <v>72.012857142857143</v>
      </c>
      <c r="H23" s="7">
        <f>SUM(All_nutrient!G28:'All_nutrient'!G34)/7</f>
        <v>15.890571428571429</v>
      </c>
      <c r="I23" s="7">
        <f>SUM(All_nutrient!H28:'All_nutrient'!H34)/7</f>
        <v>23.000142857142858</v>
      </c>
      <c r="J23" s="7">
        <f>SUM(All_nutrient!I28:'All_nutrient'!I34)/7</f>
        <v>21.458714285714287</v>
      </c>
      <c r="K23" s="7">
        <f>SUM(All_nutrient!J28:'All_nutrient'!J34)/7</f>
        <v>309.42857142857144</v>
      </c>
      <c r="L23" s="7">
        <f>SUM(All_nutrient!K28:'All_nutrient'!K34)/7</f>
        <v>44.432571428571428</v>
      </c>
      <c r="M23" s="7">
        <f>SUM(All_nutrient!L28:'All_nutrient'!L34)/7</f>
        <v>229.28571428571428</v>
      </c>
      <c r="N23" s="5">
        <f>SUM(All_nutrient!M28:'All_nutrient'!M34)/7</f>
        <v>25974.414285714283</v>
      </c>
      <c r="O23" s="9">
        <f>SUM(All_nutrient!N28:'All_nutrient'!N34)/7</f>
        <v>3.1310000000000002</v>
      </c>
      <c r="P23" s="9">
        <f>SUM(All_nutrient!O28:'All_nutrient'!O34)/7</f>
        <v>4.4744285714285716</v>
      </c>
      <c r="Q23" s="7">
        <f>SUM(All_nutrient!P28:'All_nutrient'!P34)/7</f>
        <v>97.590571428571437</v>
      </c>
      <c r="R23" s="7">
        <f>SUM(All_nutrient!Q28:'All_nutrient'!Q34)/7</f>
        <v>20.350142857142856</v>
      </c>
      <c r="S23" s="9">
        <f>SUM(All_nutrient!R28:'All_nutrient'!R34)/7</f>
        <v>2.5880000000000001</v>
      </c>
      <c r="T23" s="5">
        <f>SUM(All_nutrient!S28:'All_nutrient'!S34)/7</f>
        <v>419.46428571428572</v>
      </c>
      <c r="U23" s="9">
        <f>SUM(All_nutrient!T28:'All_nutrient'!T34)/7</f>
        <v>2.8907142857142856</v>
      </c>
      <c r="V23" s="7">
        <f>SUM(All_nutrient!U28:'All_nutrient'!U34)/7</f>
        <v>30.658714285714289</v>
      </c>
      <c r="W23" s="9">
        <f>SUM(All_nutrient!V28:'All_nutrient'!V34)/7</f>
        <v>8.4285714285714288</v>
      </c>
      <c r="X23" s="5">
        <f>SUM(All_nutrient!W28:'All_nutrient'!W34)/7</f>
        <v>1236.052857142857</v>
      </c>
      <c r="Y23" s="9">
        <f>SUM(All_nutrient!X28:'All_nutrient'!X34)/7</f>
        <v>2.4704285714285716</v>
      </c>
      <c r="Z23" s="7">
        <f>SUM(All_nutrient!Y28:'All_nutrient'!Y34)/7</f>
        <v>22.964428571428574</v>
      </c>
      <c r="AA23" s="5">
        <f>SUM(All_nutrient!Z28:'All_nutrient'!Z34)/7</f>
        <v>583.31714285714281</v>
      </c>
      <c r="AB23" s="9">
        <f>SUM(All_nutrient!AA28:'All_nutrient'!AA34)/7</f>
        <v>7.8437142857142854</v>
      </c>
      <c r="AC23" s="5">
        <f>SUM(All_nutrient!AB28:'All_nutrient'!AB34)/7</f>
        <v>2305.2571428571428</v>
      </c>
      <c r="AD23" s="5">
        <f>SUM(All_nutrient!AC28:'All_nutrient'!AC34)/7</f>
        <v>4282.4142857142861</v>
      </c>
      <c r="AE23" s="5">
        <f>SUM(All_nutrient!AD28:'All_nutrient'!AD34)/7</f>
        <v>179.08428571428573</v>
      </c>
      <c r="AF23" s="5">
        <f>SUM(All_nutrient!AE28:'All_nutrient'!AE34)/7</f>
        <v>3613.7485714285717</v>
      </c>
      <c r="AG23" s="7">
        <f>SUM(All_nutrient!AF28:'All_nutrient'!AF34)/7</f>
        <v>16.352285714285713</v>
      </c>
      <c r="AH23">
        <f>SUM(All_nutrient!AG28:'All_nutrient'!AG34)/7</f>
        <v>3.4887142857142854</v>
      </c>
      <c r="AI23">
        <f>SUM(All_nutrient!AH28:'All_nutrient'!AH34)/7</f>
        <v>6.451714285714286</v>
      </c>
      <c r="AJ23">
        <f>SUM(All_nutrient!AI28:'All_nutrient'!AI34)/7</f>
        <v>3.8571428571428572</v>
      </c>
      <c r="AK23">
        <f>SUM(All_nutrient!AJ28:'All_nutrient'!AJ34)/7</f>
        <v>7.6592857142857147</v>
      </c>
      <c r="AL23">
        <f>SUM(All_nutrient!AK28:'All_nutrient'!AK34)/7</f>
        <v>5.1558571428571431</v>
      </c>
      <c r="AM23">
        <f>SUM(All_nutrient!AL28:'All_nutrient'!AL34)/7</f>
        <v>2.1041428571428571</v>
      </c>
      <c r="AN23">
        <f>SUM(All_nutrient!AM28:'All_nutrient'!AM34)/7</f>
        <v>1.3102857142857143</v>
      </c>
      <c r="AO23">
        <f>SUM(All_nutrient!AN28:'All_nutrient'!AN34)/7</f>
        <v>1.2390000000000001</v>
      </c>
      <c r="AP23">
        <f>SUM(All_nutrient!AO28:'All_nutrient'!AO34)/7</f>
        <v>3.9245714285714284</v>
      </c>
      <c r="AQ23">
        <f>SUM(All_nutrient!AP28:'All_nutrient'!AP34)/7</f>
        <v>4.6355714285714296</v>
      </c>
    </row>
    <row r="24" spans="1:43" ht="16.5" customHeight="1" x14ac:dyDescent="0.35">
      <c r="A24" s="1">
        <f>All_nutrient!A35</f>
        <v>43486</v>
      </c>
      <c r="B24" s="7">
        <f>SUM(All_nutrient!B29:'All_nutrient'!B35)/7</f>
        <v>203.04285714285717</v>
      </c>
      <c r="C24" s="5">
        <f>SUM(All_nutrient!C29:'All_nutrient'!C35)/7</f>
        <v>353.71428571428572</v>
      </c>
      <c r="D24" s="5">
        <f>SUM(All_nutrient!D29:'All_nutrient'!D35)/7</f>
        <v>2207.2571428571432</v>
      </c>
      <c r="E24" s="5">
        <f t="shared" si="2"/>
        <v>1853.5428571428574</v>
      </c>
      <c r="F24" s="7">
        <f>SUM(All_nutrient!E29:'All_nutrient'!E35)/7</f>
        <v>93.85171428571428</v>
      </c>
      <c r="G24" s="7">
        <f>SUM(All_nutrient!F29:'All_nutrient'!F35)/7</f>
        <v>75.28828571428572</v>
      </c>
      <c r="H24" s="7">
        <f>SUM(All_nutrient!G29:'All_nutrient'!G35)/7</f>
        <v>16.303428571428572</v>
      </c>
      <c r="I24" s="7">
        <f>SUM(All_nutrient!H29:'All_nutrient'!H35)/7</f>
        <v>23.440571428571428</v>
      </c>
      <c r="J24" s="7">
        <f>SUM(All_nutrient!I29:'All_nutrient'!I35)/7</f>
        <v>21.97157142857143</v>
      </c>
      <c r="K24" s="7">
        <f>SUM(All_nutrient!J29:'All_nutrient'!J35)/7</f>
        <v>314</v>
      </c>
      <c r="L24" s="7">
        <f>SUM(All_nutrient!K29:'All_nutrient'!K35)/7</f>
        <v>43.115142857142857</v>
      </c>
      <c r="M24" s="7">
        <f>SUM(All_nutrient!L29:'All_nutrient'!L35)/7</f>
        <v>222.85714285714286</v>
      </c>
      <c r="N24" s="5">
        <f>SUM(All_nutrient!M29:'All_nutrient'!M35)/7</f>
        <v>26095.457142857143</v>
      </c>
      <c r="O24" s="9">
        <f>SUM(All_nutrient!N29:'All_nutrient'!N35)/7</f>
        <v>2.9460000000000002</v>
      </c>
      <c r="P24" s="9">
        <f>SUM(All_nutrient!O29:'All_nutrient'!O35)/7</f>
        <v>4.3875714285714285</v>
      </c>
      <c r="Q24" s="7">
        <f>SUM(All_nutrient!P29:'All_nutrient'!P35)/7</f>
        <v>97.376428571428576</v>
      </c>
      <c r="R24" s="7">
        <f>SUM(All_nutrient!Q29:'All_nutrient'!Q35)/7</f>
        <v>21.339285714285715</v>
      </c>
      <c r="S24" s="9">
        <f>SUM(All_nutrient!R29:'All_nutrient'!R35)/7</f>
        <v>1.8544285714285713</v>
      </c>
      <c r="T24" s="5">
        <f>SUM(All_nutrient!S29:'All_nutrient'!S35)/7</f>
        <v>424.96857142857141</v>
      </c>
      <c r="U24" s="9">
        <f>SUM(All_nutrient!T29:'All_nutrient'!T35)/7</f>
        <v>2.640857142857143</v>
      </c>
      <c r="V24" s="7">
        <f>SUM(All_nutrient!U29:'All_nutrient'!U35)/7</f>
        <v>27.596285714285717</v>
      </c>
      <c r="W24" s="9">
        <f>SUM(All_nutrient!V29:'All_nutrient'!V35)/7</f>
        <v>8.4285714285714288</v>
      </c>
      <c r="X24" s="5">
        <f>SUM(All_nutrient!W29:'All_nutrient'!W35)/7</f>
        <v>1195.2099999999998</v>
      </c>
      <c r="Y24" s="9">
        <f>SUM(All_nutrient!X29:'All_nutrient'!X35)/7</f>
        <v>2.2991428571428578</v>
      </c>
      <c r="Z24" s="7">
        <f>SUM(All_nutrient!Y29:'All_nutrient'!Y35)/7</f>
        <v>22.011428571428574</v>
      </c>
      <c r="AA24" s="5">
        <f>SUM(All_nutrient!Z29:'All_nutrient'!Z35)/7</f>
        <v>584.38</v>
      </c>
      <c r="AB24" s="9">
        <f>SUM(All_nutrient!AA29:'All_nutrient'!AA35)/7</f>
        <v>7.6469999999999994</v>
      </c>
      <c r="AC24" s="5">
        <f>SUM(All_nutrient!AB29:'All_nutrient'!AB35)/7</f>
        <v>2239.8857142857141</v>
      </c>
      <c r="AD24" s="5">
        <f>SUM(All_nutrient!AC29:'All_nutrient'!AC35)/7</f>
        <v>4206.6428571428569</v>
      </c>
      <c r="AE24" s="5">
        <f>SUM(All_nutrient!AD29:'All_nutrient'!AD35)/7</f>
        <v>175.98714285714286</v>
      </c>
      <c r="AF24" s="5">
        <f>SUM(All_nutrient!AE29:'All_nutrient'!AE35)/7</f>
        <v>3036.62</v>
      </c>
      <c r="AG24" s="7">
        <f>SUM(All_nutrient!AF29:'All_nutrient'!AF35)/7</f>
        <v>15.396285714285714</v>
      </c>
      <c r="AH24">
        <f>SUM(All_nutrient!AG29:'All_nutrient'!AG35)/7</f>
        <v>3.5515714285714286</v>
      </c>
      <c r="AI24">
        <f>SUM(All_nutrient!AH29:'All_nutrient'!AH35)/7</f>
        <v>6.4015714285714278</v>
      </c>
      <c r="AJ24">
        <f>SUM(All_nutrient!AI29:'All_nutrient'!AI35)/7</f>
        <v>3.8571428571428572</v>
      </c>
      <c r="AK24">
        <f>SUM(All_nutrient!AJ29:'All_nutrient'!AJ35)/7</f>
        <v>7.7501428571428574</v>
      </c>
      <c r="AL24">
        <f>SUM(All_nutrient!AK29:'All_nutrient'!AK35)/7</f>
        <v>5.2085714285714291</v>
      </c>
      <c r="AM24">
        <f>SUM(All_nutrient!AL29:'All_nutrient'!AL35)/7</f>
        <v>2.1059999999999999</v>
      </c>
      <c r="AN24">
        <f>SUM(All_nutrient!AM29:'All_nutrient'!AM35)/7</f>
        <v>1.3272857142857144</v>
      </c>
      <c r="AO24">
        <f>SUM(All_nutrient!AN29:'All_nutrient'!AN35)/7</f>
        <v>1.2564285714285715</v>
      </c>
      <c r="AP24">
        <f>SUM(All_nutrient!AO29:'All_nutrient'!AO35)/7</f>
        <v>3.9487142857142854</v>
      </c>
      <c r="AQ24">
        <f>SUM(All_nutrient!AP29:'All_nutrient'!AP35)/7</f>
        <v>4.6749999999999998</v>
      </c>
    </row>
    <row r="25" spans="1:43" ht="16.5" customHeight="1" x14ac:dyDescent="0.35">
      <c r="A25" s="1">
        <f>All_nutrient!A36</f>
        <v>43487</v>
      </c>
      <c r="B25" s="7">
        <f>SUM(All_nutrient!B30:'All_nutrient'!B36)/7</f>
        <v>203.14285714285717</v>
      </c>
      <c r="C25" s="5">
        <f>SUM(All_nutrient!C30:'All_nutrient'!C36)/7</f>
        <v>454.71428571428572</v>
      </c>
      <c r="D25" s="5">
        <f>SUM(All_nutrient!D30:'All_nutrient'!D36)/7</f>
        <v>2097.1142857142863</v>
      </c>
      <c r="E25" s="5">
        <f t="shared" si="2"/>
        <v>1642.4000000000005</v>
      </c>
      <c r="F25" s="7">
        <f>SUM(All_nutrient!E30:'All_nutrient'!E36)/7</f>
        <v>90.493142857142843</v>
      </c>
      <c r="G25" s="7">
        <f>SUM(All_nutrient!F30:'All_nutrient'!F36)/7</f>
        <v>68.641142857142853</v>
      </c>
      <c r="H25" s="7">
        <f>SUM(All_nutrient!G30:'All_nutrient'!G36)/7</f>
        <v>13.766</v>
      </c>
      <c r="I25" s="7">
        <f>SUM(All_nutrient!H30:'All_nutrient'!H36)/7</f>
        <v>20.209142857142858</v>
      </c>
      <c r="J25" s="7">
        <f>SUM(All_nutrient!I30:'All_nutrient'!I36)/7</f>
        <v>21.433999999999997</v>
      </c>
      <c r="K25" s="7">
        <f>SUM(All_nutrient!J30:'All_nutrient'!J36)/7</f>
        <v>305.14285714285717</v>
      </c>
      <c r="L25" s="7">
        <f>SUM(All_nutrient!K30:'All_nutrient'!K36)/7</f>
        <v>43.76528571428571</v>
      </c>
      <c r="M25" s="7">
        <f>SUM(All_nutrient!L30:'All_nutrient'!L36)/7</f>
        <v>206</v>
      </c>
      <c r="N25" s="5">
        <f>SUM(All_nutrient!M30:'All_nutrient'!M36)/7</f>
        <v>26180.914285714291</v>
      </c>
      <c r="O25" s="9">
        <f>SUM(All_nutrient!N30:'All_nutrient'!N36)/7</f>
        <v>2.8467142857142855</v>
      </c>
      <c r="P25" s="9">
        <f>SUM(All_nutrient!O30:'All_nutrient'!O36)/7</f>
        <v>5.0384285714285726</v>
      </c>
      <c r="Q25" s="7">
        <f>SUM(All_nutrient!P30:'All_nutrient'!P36)/7</f>
        <v>80.447857142857146</v>
      </c>
      <c r="R25" s="7">
        <f>SUM(All_nutrient!Q30:'All_nutrient'!Q36)/7</f>
        <v>21.889999999999997</v>
      </c>
      <c r="S25" s="9">
        <f>SUM(All_nutrient!R30:'All_nutrient'!R36)/7</f>
        <v>1.8337142857142854</v>
      </c>
      <c r="T25" s="5">
        <f>SUM(All_nutrient!S30:'All_nutrient'!S36)/7</f>
        <v>417.84</v>
      </c>
      <c r="U25" s="9">
        <f>SUM(All_nutrient!T30:'All_nutrient'!T36)/7</f>
        <v>2.5821428571428569</v>
      </c>
      <c r="V25" s="7">
        <f>SUM(All_nutrient!U30:'All_nutrient'!U36)/7</f>
        <v>27.033142857142856</v>
      </c>
      <c r="W25" s="9">
        <f>SUM(All_nutrient!V30:'All_nutrient'!V36)/7</f>
        <v>7.8571428571428568</v>
      </c>
      <c r="X25" s="5">
        <f>SUM(All_nutrient!W30:'All_nutrient'!W36)/7</f>
        <v>1208.1671428571428</v>
      </c>
      <c r="Y25" s="9">
        <f>SUM(All_nutrient!X30:'All_nutrient'!X36)/7</f>
        <v>2.4318571428571434</v>
      </c>
      <c r="Z25" s="7">
        <f>SUM(All_nutrient!Y30:'All_nutrient'!Y36)/7</f>
        <v>21.407857142857143</v>
      </c>
      <c r="AA25" s="5">
        <f>SUM(All_nutrient!Z30:'All_nutrient'!Z36)/7</f>
        <v>579.7171428571429</v>
      </c>
      <c r="AB25" s="9">
        <f>SUM(All_nutrient!AA30:'All_nutrient'!AA36)/7</f>
        <v>8.5380000000000003</v>
      </c>
      <c r="AC25" s="5">
        <f>SUM(All_nutrient!AB30:'All_nutrient'!AB36)/7</f>
        <v>2256.471428571429</v>
      </c>
      <c r="AD25" s="5">
        <f>SUM(All_nutrient!AC30:'All_nutrient'!AC36)/7</f>
        <v>4172.8285714285721</v>
      </c>
      <c r="AE25" s="5">
        <f>SUM(All_nutrient!AD30:'All_nutrient'!AD36)/7</f>
        <v>188.39571428571429</v>
      </c>
      <c r="AF25" s="5">
        <f>SUM(All_nutrient!AE30:'All_nutrient'!AE36)/7</f>
        <v>3303.5342857142855</v>
      </c>
      <c r="AG25" s="7">
        <f>SUM(All_nutrient!AF30:'All_nutrient'!AF36)/7</f>
        <v>14.053285714285716</v>
      </c>
      <c r="AH25">
        <f>SUM(All_nutrient!AG30:'All_nutrient'!AG36)/7</f>
        <v>3.5334285714285714</v>
      </c>
      <c r="AI25">
        <f>SUM(All_nutrient!AH30:'All_nutrient'!AH36)/7</f>
        <v>6.2770000000000001</v>
      </c>
      <c r="AJ25">
        <f>SUM(All_nutrient!AI30:'All_nutrient'!AI36)/7</f>
        <v>3.7142857142857144</v>
      </c>
      <c r="AK25">
        <f>SUM(All_nutrient!AJ30:'All_nutrient'!AJ36)/7</f>
        <v>7.5844285714285729</v>
      </c>
      <c r="AL25">
        <f>SUM(All_nutrient!AK30:'All_nutrient'!AK36)/7</f>
        <v>5.1441428571428576</v>
      </c>
      <c r="AM25">
        <f>SUM(All_nutrient!AL30:'All_nutrient'!AL36)/7</f>
        <v>2.1007142857142855</v>
      </c>
      <c r="AN25">
        <f>SUM(All_nutrient!AM30:'All_nutrient'!AM36)/7</f>
        <v>1.3137142857142856</v>
      </c>
      <c r="AO25">
        <f>SUM(All_nutrient!AN30:'All_nutrient'!AN36)/7</f>
        <v>1.2409999999999999</v>
      </c>
      <c r="AP25">
        <f>SUM(All_nutrient!AO30:'All_nutrient'!AO36)/7</f>
        <v>3.8924285714285713</v>
      </c>
      <c r="AQ25">
        <f>SUM(All_nutrient!AP30:'All_nutrient'!AP36)/7</f>
        <v>4.5848571428571434</v>
      </c>
    </row>
    <row r="26" spans="1:43" ht="16.5" customHeight="1" x14ac:dyDescent="0.35">
      <c r="A26" s="1">
        <f>All_nutrient!A37</f>
        <v>43488</v>
      </c>
      <c r="B26" s="7">
        <f>SUM(All_nutrient!B31:'All_nutrient'!B37)/7</f>
        <v>203.05714285714288</v>
      </c>
      <c r="C26" s="5">
        <f>SUM(All_nutrient!C31:'All_nutrient'!C37)/7</f>
        <v>515.42857142857144</v>
      </c>
      <c r="D26" s="5">
        <f>SUM(All_nutrient!D31:'All_nutrient'!D37)/7</f>
        <v>1843.6714285714284</v>
      </c>
      <c r="E26" s="5">
        <f t="shared" si="2"/>
        <v>1328.2428571428568</v>
      </c>
      <c r="F26" s="7">
        <f>SUM(All_nutrient!E31:'All_nutrient'!E37)/7</f>
        <v>76.10371428571429</v>
      </c>
      <c r="G26" s="7">
        <f>SUM(All_nutrient!F31:'All_nutrient'!F37)/7</f>
        <v>55.260428571428569</v>
      </c>
      <c r="H26" s="7">
        <f>SUM(All_nutrient!G31:'All_nutrient'!G37)/7</f>
        <v>10.481285714285715</v>
      </c>
      <c r="I26" s="7">
        <f>SUM(All_nutrient!H31:'All_nutrient'!H37)/7</f>
        <v>15.098857142857144</v>
      </c>
      <c r="J26" s="7">
        <f>SUM(All_nutrient!I31:'All_nutrient'!I37)/7</f>
        <v>19.169428571428572</v>
      </c>
      <c r="K26" s="7">
        <f>SUM(All_nutrient!J31:'All_nutrient'!J37)/7</f>
        <v>283.71428571428572</v>
      </c>
      <c r="L26" s="7">
        <f>SUM(All_nutrient!K31:'All_nutrient'!K37)/7</f>
        <v>41.351428571428571</v>
      </c>
      <c r="M26" s="7">
        <f>SUM(All_nutrient!L31:'All_nutrient'!L37)/7</f>
        <v>91.571428571428569</v>
      </c>
      <c r="N26" s="5">
        <f>SUM(All_nutrient!M31:'All_nutrient'!M37)/7</f>
        <v>25167.385714285716</v>
      </c>
      <c r="O26" s="9">
        <f>SUM(All_nutrient!N31:'All_nutrient'!N37)/7</f>
        <v>2.6394285714285712</v>
      </c>
      <c r="P26" s="9">
        <f>SUM(All_nutrient!O31:'All_nutrient'!O37)/7</f>
        <v>4.3195714285714288</v>
      </c>
      <c r="Q26" s="7">
        <f>SUM(All_nutrient!P31:'All_nutrient'!P37)/7</f>
        <v>98.758428571428567</v>
      </c>
      <c r="R26" s="7">
        <f>SUM(All_nutrient!Q31:'All_nutrient'!Q37)/7</f>
        <v>20.58885714285714</v>
      </c>
      <c r="S26" s="9">
        <f>SUM(All_nutrient!R31:'All_nutrient'!R37)/7</f>
        <v>1.4705714285714286</v>
      </c>
      <c r="T26" s="5">
        <f>SUM(All_nutrient!S31:'All_nutrient'!S37)/7</f>
        <v>406.00857142857143</v>
      </c>
      <c r="U26" s="9">
        <f>SUM(All_nutrient!T31:'All_nutrient'!T37)/7</f>
        <v>2.1497142857142859</v>
      </c>
      <c r="V26" s="7">
        <f>SUM(All_nutrient!U31:'All_nutrient'!U37)/7</f>
        <v>23.483571428571427</v>
      </c>
      <c r="W26" s="9">
        <f>SUM(All_nutrient!V31:'All_nutrient'!V37)/7</f>
        <v>6.8571428571428568</v>
      </c>
      <c r="X26" s="5">
        <f>SUM(All_nutrient!W31:'All_nutrient'!W37)/7</f>
        <v>1039.8528571428571</v>
      </c>
      <c r="Y26" s="9">
        <f>SUM(All_nutrient!X31:'All_nutrient'!X37)/7</f>
        <v>2.2627142857142855</v>
      </c>
      <c r="Z26" s="7">
        <f>SUM(All_nutrient!Y31:'All_nutrient'!Y37)/7</f>
        <v>19.839857142857142</v>
      </c>
      <c r="AA26" s="5">
        <f>SUM(All_nutrient!Z31:'All_nutrient'!Z37)/7</f>
        <v>534.35285714285715</v>
      </c>
      <c r="AB26" s="9">
        <f>SUM(All_nutrient!AA31:'All_nutrient'!AA37)/7</f>
        <v>8.4351428571428553</v>
      </c>
      <c r="AC26" s="5">
        <f>SUM(All_nutrient!AB31:'All_nutrient'!AB37)/7</f>
        <v>2013.6585714285716</v>
      </c>
      <c r="AD26" s="5">
        <f>SUM(All_nutrient!AC31:'All_nutrient'!AC37)/7</f>
        <v>3700.8285714285716</v>
      </c>
      <c r="AE26" s="5">
        <f>SUM(All_nutrient!AD31:'All_nutrient'!AD37)/7</f>
        <v>167.57485714285716</v>
      </c>
      <c r="AF26" s="5">
        <f>SUM(All_nutrient!AE31:'All_nutrient'!AE37)/7</f>
        <v>2743.22</v>
      </c>
      <c r="AG26" s="7">
        <f>SUM(All_nutrient!AF31:'All_nutrient'!AF37)/7</f>
        <v>12.337285714285715</v>
      </c>
      <c r="AH26">
        <f>SUM(All_nutrient!AG31:'All_nutrient'!AG37)/7</f>
        <v>3.1024285714285713</v>
      </c>
      <c r="AI26">
        <f>SUM(All_nutrient!AH31:'All_nutrient'!AH37)/7</f>
        <v>5.4960000000000004</v>
      </c>
      <c r="AJ26">
        <f>SUM(All_nutrient!AI31:'All_nutrient'!AI37)/7</f>
        <v>3.1428571428571428</v>
      </c>
      <c r="AK26">
        <f>SUM(All_nutrient!AJ31:'All_nutrient'!AJ37)/7</f>
        <v>6.6864285714285714</v>
      </c>
      <c r="AL26">
        <f>SUM(All_nutrient!AK31:'All_nutrient'!AK37)/7</f>
        <v>4.5671428571428567</v>
      </c>
      <c r="AM26">
        <f>SUM(All_nutrient!AL31:'All_nutrient'!AL37)/7</f>
        <v>1.8472857142857144</v>
      </c>
      <c r="AN26">
        <f>SUM(All_nutrient!AM31:'All_nutrient'!AM37)/7</f>
        <v>1.1358571428571429</v>
      </c>
      <c r="AO26">
        <f>SUM(All_nutrient!AN31:'All_nutrient'!AN37)/7</f>
        <v>1.1102857142857141</v>
      </c>
      <c r="AP26">
        <f>SUM(All_nutrient!AO31:'All_nutrient'!AO37)/7</f>
        <v>3.410857142857143</v>
      </c>
      <c r="AQ26">
        <f>SUM(All_nutrient!AP31:'All_nutrient'!AP37)/7</f>
        <v>4.0552857142857146</v>
      </c>
    </row>
    <row r="27" spans="1:43" ht="16.5" customHeight="1" x14ac:dyDescent="0.35">
      <c r="A27" s="1">
        <f>All_nutrient!A38</f>
        <v>43489</v>
      </c>
      <c r="B27" s="7">
        <f>SUM(All_nutrient!B32:'All_nutrient'!B38)/7</f>
        <v>202.8857142857143</v>
      </c>
      <c r="C27" s="5">
        <f>SUM(All_nutrient!C32:'All_nutrient'!C38)/7</f>
        <v>608</v>
      </c>
      <c r="D27" s="5">
        <f>SUM(All_nutrient!D32:'All_nutrient'!D38)/7</f>
        <v>1843.6714285714284</v>
      </c>
      <c r="E27" s="5">
        <f t="shared" ref="E27:E33" si="3">D27-C27</f>
        <v>1235.6714285714284</v>
      </c>
      <c r="F27" s="7">
        <f>SUM(All_nutrient!E32:'All_nutrient'!E38)/7</f>
        <v>76.10371428571429</v>
      </c>
      <c r="G27" s="7">
        <f>SUM(All_nutrient!F32:'All_nutrient'!F38)/7</f>
        <v>55.260428571428569</v>
      </c>
      <c r="H27" s="7">
        <f>SUM(All_nutrient!G32:'All_nutrient'!G38)/7</f>
        <v>10.481285714285715</v>
      </c>
      <c r="I27" s="7">
        <f>SUM(All_nutrient!H32:'All_nutrient'!H38)/7</f>
        <v>15.098857142857144</v>
      </c>
      <c r="J27" s="7">
        <f>SUM(All_nutrient!I32:'All_nutrient'!I38)/7</f>
        <v>19.169428571428572</v>
      </c>
      <c r="K27" s="7">
        <f>SUM(All_nutrient!J32:'All_nutrient'!J38)/7</f>
        <v>283.71428571428572</v>
      </c>
      <c r="L27" s="7">
        <f>SUM(All_nutrient!K32:'All_nutrient'!K38)/7</f>
        <v>41.351428571428571</v>
      </c>
      <c r="M27" s="7">
        <f>SUM(All_nutrient!L32:'All_nutrient'!L38)/7</f>
        <v>91.571428571428569</v>
      </c>
      <c r="N27" s="5">
        <f>SUM(All_nutrient!M32:'All_nutrient'!M38)/7</f>
        <v>25167.385714285716</v>
      </c>
      <c r="O27" s="9">
        <f>SUM(All_nutrient!N32:'All_nutrient'!N38)/7</f>
        <v>2.6394285714285712</v>
      </c>
      <c r="P27" s="9">
        <f>SUM(All_nutrient!O32:'All_nutrient'!O38)/7</f>
        <v>4.3195714285714288</v>
      </c>
      <c r="Q27" s="7">
        <f>SUM(All_nutrient!P32:'All_nutrient'!P38)/7</f>
        <v>98.758428571428567</v>
      </c>
      <c r="R27" s="7">
        <f>SUM(All_nutrient!Q32:'All_nutrient'!Q38)/7</f>
        <v>20.58885714285714</v>
      </c>
      <c r="S27" s="9">
        <f>SUM(All_nutrient!R32:'All_nutrient'!R38)/7</f>
        <v>1.4705714285714286</v>
      </c>
      <c r="T27" s="5">
        <f>SUM(All_nutrient!S32:'All_nutrient'!S38)/7</f>
        <v>406.00857142857143</v>
      </c>
      <c r="U27" s="9">
        <f>SUM(All_nutrient!T32:'All_nutrient'!T38)/7</f>
        <v>2.1497142857142859</v>
      </c>
      <c r="V27" s="7">
        <f>SUM(All_nutrient!U32:'All_nutrient'!U38)/7</f>
        <v>23.483571428571427</v>
      </c>
      <c r="W27" s="9">
        <f>SUM(All_nutrient!V32:'All_nutrient'!V38)/7</f>
        <v>6.8571428571428568</v>
      </c>
      <c r="X27" s="5">
        <f>SUM(All_nutrient!W32:'All_nutrient'!W38)/7</f>
        <v>1040.5300000000002</v>
      </c>
      <c r="Y27" s="9">
        <f>SUM(All_nutrient!X32:'All_nutrient'!X38)/7</f>
        <v>2.2647142857142857</v>
      </c>
      <c r="Z27" s="7">
        <f>SUM(All_nutrient!Y32:'All_nutrient'!Y38)/7</f>
        <v>19.843142857142855</v>
      </c>
      <c r="AA27" s="5">
        <f>SUM(All_nutrient!Z32:'All_nutrient'!Z38)/7</f>
        <v>534.69142857142856</v>
      </c>
      <c r="AB27" s="9">
        <f>SUM(All_nutrient!AA32:'All_nutrient'!AA38)/7</f>
        <v>8.4355714285714267</v>
      </c>
      <c r="AC27" s="5">
        <f>SUM(All_nutrient!AB32:'All_nutrient'!AB38)/7</f>
        <v>2013.6585714285716</v>
      </c>
      <c r="AD27" s="5">
        <f>SUM(All_nutrient!AC32:'All_nutrient'!AC38)/7</f>
        <v>3700.8285714285716</v>
      </c>
      <c r="AE27" s="5">
        <f>SUM(All_nutrient!AD32:'All_nutrient'!AD38)/7</f>
        <v>167.57485714285716</v>
      </c>
      <c r="AF27" s="5">
        <f>SUM(All_nutrient!AE32:'All_nutrient'!AE38)/7</f>
        <v>2744.2357142857145</v>
      </c>
      <c r="AG27" s="7">
        <f>SUM(All_nutrient!AF32:'All_nutrient'!AF38)/7</f>
        <v>17.490285714285715</v>
      </c>
      <c r="AH27">
        <f>SUM(All_nutrient!AG32:'All_nutrient'!AG38)/7</f>
        <v>3.1024285714285713</v>
      </c>
      <c r="AI27">
        <f>SUM(All_nutrient!AH32:'All_nutrient'!AH38)/7</f>
        <v>5.4960000000000004</v>
      </c>
      <c r="AJ27">
        <f>SUM(All_nutrient!AI32:'All_nutrient'!AI38)/7</f>
        <v>3.1428571428571428</v>
      </c>
      <c r="AK27">
        <f>SUM(All_nutrient!AJ32:'All_nutrient'!AJ38)/7</f>
        <v>6.6864285714285714</v>
      </c>
      <c r="AL27">
        <f>SUM(All_nutrient!AK32:'All_nutrient'!AK38)/7</f>
        <v>4.5671428571428567</v>
      </c>
      <c r="AM27">
        <f>SUM(All_nutrient!AL32:'All_nutrient'!AL38)/7</f>
        <v>1.8472857142857144</v>
      </c>
      <c r="AN27">
        <f>SUM(All_nutrient!AM32:'All_nutrient'!AM38)/7</f>
        <v>1.1358571428571429</v>
      </c>
      <c r="AO27">
        <f>SUM(All_nutrient!AN32:'All_nutrient'!AN38)/7</f>
        <v>1.1102857142857141</v>
      </c>
      <c r="AP27">
        <f>SUM(All_nutrient!AO32:'All_nutrient'!AO38)/7</f>
        <v>3.410857142857143</v>
      </c>
      <c r="AQ27">
        <f>SUM(All_nutrient!AP32:'All_nutrient'!AP38)/7</f>
        <v>4.0552857142857146</v>
      </c>
    </row>
    <row r="28" spans="1:43" ht="16.5" customHeight="1" x14ac:dyDescent="0.35">
      <c r="A28" s="1">
        <f>All_nutrient!A39</f>
        <v>43490</v>
      </c>
      <c r="B28" s="7">
        <f>SUM(All_nutrient!B33:'All_nutrient'!B39)/7</f>
        <v>202.77142857142857</v>
      </c>
      <c r="C28" s="5">
        <f>SUM(All_nutrient!C33:'All_nutrient'!C39)/7</f>
        <v>556.57142857142856</v>
      </c>
      <c r="D28" s="5">
        <f>SUM(All_nutrient!D33:'All_nutrient'!D39)/7</f>
        <v>1822.957142857143</v>
      </c>
      <c r="E28" s="5">
        <f t="shared" si="3"/>
        <v>1266.3857142857146</v>
      </c>
      <c r="F28" s="7">
        <f>SUM(All_nutrient!E33:'All_nutrient'!E39)/7</f>
        <v>82.422285714285707</v>
      </c>
      <c r="G28" s="7">
        <f>SUM(All_nutrient!F33:'All_nutrient'!F39)/7</f>
        <v>59.103714285714283</v>
      </c>
      <c r="H28" s="7">
        <f>SUM(All_nutrient!G33:'All_nutrient'!G39)/7</f>
        <v>12.855571428571428</v>
      </c>
      <c r="I28" s="7">
        <f>SUM(All_nutrient!H33:'All_nutrient'!H39)/7</f>
        <v>19.459428571428571</v>
      </c>
      <c r="J28" s="7">
        <f>SUM(All_nutrient!I33:'All_nutrient'!I39)/7</f>
        <v>17.553285714285714</v>
      </c>
      <c r="K28" s="7">
        <f>SUM(All_nutrient!J33:'All_nutrient'!J39)/7</f>
        <v>260.71428571428572</v>
      </c>
      <c r="L28" s="7">
        <f>SUM(All_nutrient!K33:'All_nutrient'!K39)/7</f>
        <v>41.454428571428572</v>
      </c>
      <c r="M28" s="7">
        <f>SUM(All_nutrient!L33:'All_nutrient'!L39)/7</f>
        <v>185</v>
      </c>
      <c r="N28" s="5">
        <f>SUM(All_nutrient!M33:'All_nutrient'!M39)/7</f>
        <v>15870.828571428572</v>
      </c>
      <c r="O28" s="9">
        <f>SUM(All_nutrient!N33:'All_nutrient'!N39)/7</f>
        <v>2.6181428571428569</v>
      </c>
      <c r="P28" s="9">
        <f>SUM(All_nutrient!O33:'All_nutrient'!O39)/7</f>
        <v>3.8279999999999998</v>
      </c>
      <c r="Q28" s="7">
        <f>SUM(All_nutrient!P33:'All_nutrient'!P39)/7</f>
        <v>94.920714285714297</v>
      </c>
      <c r="R28" s="7">
        <f>SUM(All_nutrient!Q33:'All_nutrient'!Q39)/7</f>
        <v>15.583428571428572</v>
      </c>
      <c r="S28" s="9">
        <f>SUM(All_nutrient!R33:'All_nutrient'!R39)/7</f>
        <v>1.4974285714285713</v>
      </c>
      <c r="T28" s="5">
        <f>SUM(All_nutrient!S33:'All_nutrient'!S39)/7</f>
        <v>409.96571428571423</v>
      </c>
      <c r="U28" s="9">
        <f>SUM(All_nutrient!T33:'All_nutrient'!T39)/7</f>
        <v>2.1672857142857143</v>
      </c>
      <c r="V28" s="7">
        <f>SUM(All_nutrient!U33:'All_nutrient'!U39)/7</f>
        <v>21.63785714285714</v>
      </c>
      <c r="W28" s="9">
        <f>SUM(All_nutrient!V33:'All_nutrient'!V39)/7</f>
        <v>6.2857142857142856</v>
      </c>
      <c r="X28" s="5">
        <f>SUM(All_nutrient!W33:'All_nutrient'!W39)/7</f>
        <v>1081.2285714285713</v>
      </c>
      <c r="Y28" s="9">
        <f>SUM(All_nutrient!X33:'All_nutrient'!X39)/7</f>
        <v>2.1575714285714285</v>
      </c>
      <c r="Z28" s="7">
        <f>SUM(All_nutrient!Y33:'All_nutrient'!Y39)/7</f>
        <v>20.718714285714288</v>
      </c>
      <c r="AA28" s="5">
        <f>SUM(All_nutrient!Z33:'All_nutrient'!Z39)/7</f>
        <v>518.56571428571419</v>
      </c>
      <c r="AB28" s="9">
        <f>SUM(All_nutrient!AA33:'All_nutrient'!AA39)/7</f>
        <v>7.5132857142857148</v>
      </c>
      <c r="AC28" s="5">
        <f>SUM(All_nutrient!AB33:'All_nutrient'!AB39)/7</f>
        <v>1905.4157142857143</v>
      </c>
      <c r="AD28" s="5">
        <f>SUM(All_nutrient!AC33:'All_nutrient'!AC39)/7</f>
        <v>3879.6142857142854</v>
      </c>
      <c r="AE28" s="5">
        <f>SUM(All_nutrient!AD33:'All_nutrient'!AD39)/7</f>
        <v>164.35057142857144</v>
      </c>
      <c r="AF28" s="5">
        <f>SUM(All_nutrient!AE33:'All_nutrient'!AE39)/7</f>
        <v>2555.1357142857146</v>
      </c>
      <c r="AG28" s="7">
        <f>SUM(All_nutrient!AF33:'All_nutrient'!AF39)/7</f>
        <v>21.177142857142858</v>
      </c>
      <c r="AH28">
        <f>SUM(All_nutrient!AG33:'All_nutrient'!AG39)/7</f>
        <v>3.254</v>
      </c>
      <c r="AI28">
        <f>SUM(All_nutrient!AH33:'All_nutrient'!AH39)/7</f>
        <v>5.9891428571428573</v>
      </c>
      <c r="AJ28">
        <f>SUM(All_nutrient!AI33:'All_nutrient'!AI39)/7</f>
        <v>3.4285714285714284</v>
      </c>
      <c r="AK28">
        <f>SUM(All_nutrient!AJ33:'All_nutrient'!AJ39)/7</f>
        <v>7.093285714285714</v>
      </c>
      <c r="AL28">
        <f>SUM(All_nutrient!AK33:'All_nutrient'!AK39)/7</f>
        <v>4.8449999999999998</v>
      </c>
      <c r="AM28">
        <f>SUM(All_nutrient!AL33:'All_nutrient'!AL39)/7</f>
        <v>1.9234285714285715</v>
      </c>
      <c r="AN28">
        <f>SUM(All_nutrient!AM33:'All_nutrient'!AM39)/7</f>
        <v>1.1538571428571429</v>
      </c>
      <c r="AO28">
        <f>SUM(All_nutrient!AN33:'All_nutrient'!AN39)/7</f>
        <v>1.1291428571428572</v>
      </c>
      <c r="AP28">
        <f>SUM(All_nutrient!AO33:'All_nutrient'!AO39)/7</f>
        <v>3.6344285714285718</v>
      </c>
      <c r="AQ28">
        <f>SUM(All_nutrient!AP33:'All_nutrient'!AP39)/7</f>
        <v>4.277857142857143</v>
      </c>
    </row>
    <row r="29" spans="1:43" ht="16.5" customHeight="1" x14ac:dyDescent="0.35">
      <c r="A29" s="1">
        <f>All_nutrient!A40</f>
        <v>43491</v>
      </c>
      <c r="B29" s="7">
        <f>SUM(All_nutrient!B34:'All_nutrient'!B40)/7</f>
        <v>202.68571428571431</v>
      </c>
      <c r="C29" s="5">
        <f>SUM(All_nutrient!C34:'All_nutrient'!C40)/7</f>
        <v>556.57142857142856</v>
      </c>
      <c r="D29" s="5">
        <f>SUM(All_nutrient!D34:'All_nutrient'!D40)/7</f>
        <v>1881.3857142857144</v>
      </c>
      <c r="E29" s="5">
        <f t="shared" si="3"/>
        <v>1324.8142857142857</v>
      </c>
      <c r="F29" s="7">
        <f>SUM(All_nutrient!E34:'All_nutrient'!E40)/7</f>
        <v>87.257857142857134</v>
      </c>
      <c r="G29" s="7">
        <f>SUM(All_nutrient!F34:'All_nutrient'!F40)/7</f>
        <v>62.106428571428573</v>
      </c>
      <c r="H29" s="7">
        <f>SUM(All_nutrient!G34:'All_nutrient'!G40)/7</f>
        <v>14.573571428571427</v>
      </c>
      <c r="I29" s="7">
        <f>SUM(All_nutrient!H34:'All_nutrient'!H40)/7</f>
        <v>23.814285714285713</v>
      </c>
      <c r="J29" s="7">
        <f>SUM(All_nutrient!I34:'All_nutrient'!I40)/7</f>
        <v>17.379142857142856</v>
      </c>
      <c r="K29" s="7">
        <f>SUM(All_nutrient!J34:'All_nutrient'!J40)/7</f>
        <v>263.85714285714283</v>
      </c>
      <c r="L29" s="7">
        <f>SUM(All_nutrient!K34:'All_nutrient'!K40)/7</f>
        <v>42.060714285714276</v>
      </c>
      <c r="M29" s="7">
        <f>SUM(All_nutrient!L34:'All_nutrient'!L40)/7</f>
        <v>167.28571428571428</v>
      </c>
      <c r="N29" s="5">
        <f>SUM(All_nutrient!M34:'All_nutrient'!M40)/7</f>
        <v>14982.814285714287</v>
      </c>
      <c r="O29" s="9">
        <f>SUM(All_nutrient!N34:'All_nutrient'!N40)/7</f>
        <v>2.8884285714285718</v>
      </c>
      <c r="P29" s="9">
        <f>SUM(All_nutrient!O34:'All_nutrient'!O40)/7</f>
        <v>3.7701428571428575</v>
      </c>
      <c r="Q29" s="7">
        <f>SUM(All_nutrient!P34:'All_nutrient'!P40)/7</f>
        <v>104.95171428571427</v>
      </c>
      <c r="R29" s="7">
        <f>SUM(All_nutrient!Q34:'All_nutrient'!Q40)/7</f>
        <v>15.292285714285716</v>
      </c>
      <c r="S29" s="9">
        <f>SUM(All_nutrient!R34:'All_nutrient'!R40)/7</f>
        <v>1.5212857142857144</v>
      </c>
      <c r="T29" s="5">
        <f>SUM(All_nutrient!S34:'All_nutrient'!S40)/7</f>
        <v>421.6742857142857</v>
      </c>
      <c r="U29" s="9">
        <f>SUM(All_nutrient!T34:'All_nutrient'!T40)/7</f>
        <v>2.0861428571428569</v>
      </c>
      <c r="V29" s="7">
        <f>SUM(All_nutrient!U34:'All_nutrient'!U40)/7</f>
        <v>23.582714285714285</v>
      </c>
      <c r="W29" s="9">
        <f>SUM(All_nutrient!V34:'All_nutrient'!V40)/7</f>
        <v>6.1428571428571432</v>
      </c>
      <c r="X29" s="5">
        <f>SUM(All_nutrient!W34:'All_nutrient'!W40)/7</f>
        <v>1026.8571428571429</v>
      </c>
      <c r="Y29" s="9">
        <f>SUM(All_nutrient!X34:'All_nutrient'!X40)/7</f>
        <v>2.3168571428571427</v>
      </c>
      <c r="Z29" s="7">
        <f>SUM(All_nutrient!Y34:'All_nutrient'!Y40)/7</f>
        <v>21.258714285714287</v>
      </c>
      <c r="AA29" s="5">
        <f>SUM(All_nutrient!Z34:'All_nutrient'!Z40)/7</f>
        <v>519.06428571428569</v>
      </c>
      <c r="AB29" s="9">
        <f>SUM(All_nutrient!AA34:'All_nutrient'!AA40)/7</f>
        <v>7.3194285714285723</v>
      </c>
      <c r="AC29" s="5">
        <f>SUM(All_nutrient!AB34:'All_nutrient'!AB40)/7</f>
        <v>1890.4014285714286</v>
      </c>
      <c r="AD29" s="5">
        <f>SUM(All_nutrient!AC34:'All_nutrient'!AC40)/7</f>
        <v>4065.542857142857</v>
      </c>
      <c r="AE29" s="5">
        <f>SUM(All_nutrient!AD34:'All_nutrient'!AD40)/7</f>
        <v>202.55628571428571</v>
      </c>
      <c r="AF29" s="5">
        <f>SUM(All_nutrient!AE34:'All_nutrient'!AE40)/7</f>
        <v>2574.2214285714285</v>
      </c>
      <c r="AG29" s="7">
        <f>SUM(All_nutrient!AF34:'All_nutrient'!AF40)/7</f>
        <v>25.390285714285714</v>
      </c>
      <c r="AH29">
        <f>SUM(All_nutrient!AG34:'All_nutrient'!AG40)/7</f>
        <v>3.4092857142857147</v>
      </c>
      <c r="AI29">
        <f>SUM(All_nutrient!AH34:'All_nutrient'!AH40)/7</f>
        <v>6.4625714285714286</v>
      </c>
      <c r="AJ29">
        <f>SUM(All_nutrient!AI34:'All_nutrient'!AI40)/7</f>
        <v>3.7142857142857144</v>
      </c>
      <c r="AK29">
        <f>SUM(All_nutrient!AJ34:'All_nutrient'!AJ40)/7</f>
        <v>7.4627142857142861</v>
      </c>
      <c r="AL29">
        <f>SUM(All_nutrient!AK34:'All_nutrient'!AK40)/7</f>
        <v>5.0887142857142846</v>
      </c>
      <c r="AM29">
        <f>SUM(All_nutrient!AL34:'All_nutrient'!AL40)/7</f>
        <v>2.044</v>
      </c>
      <c r="AN29">
        <f>SUM(All_nutrient!AM34:'All_nutrient'!AM40)/7</f>
        <v>1.2090000000000001</v>
      </c>
      <c r="AO29">
        <f>SUM(All_nutrient!AN34:'All_nutrient'!AN40)/7</f>
        <v>1.1742857142857144</v>
      </c>
      <c r="AP29">
        <f>SUM(All_nutrient!AO34:'All_nutrient'!AO40)/7</f>
        <v>3.8297142857142856</v>
      </c>
      <c r="AQ29">
        <f>SUM(All_nutrient!AP34:'All_nutrient'!AP40)/7</f>
        <v>4.4977142857142853</v>
      </c>
    </row>
    <row r="30" spans="1:43" ht="16.5" customHeight="1" x14ac:dyDescent="0.35">
      <c r="A30" s="1">
        <f>All_nutrient!A41</f>
        <v>43492</v>
      </c>
      <c r="B30" s="7">
        <f>SUM(All_nutrient!B35:'All_nutrient'!B41)/7</f>
        <v>202.68571428571425</v>
      </c>
      <c r="C30" s="5">
        <f>SUM(All_nutrient!C35:'All_nutrient'!C41)/7</f>
        <v>498.57142857142856</v>
      </c>
      <c r="D30" s="5">
        <f>SUM(All_nutrient!D35:'All_nutrient'!D41)/7</f>
        <v>1905.4142857142856</v>
      </c>
      <c r="E30" s="5">
        <f t="shared" si="3"/>
        <v>1406.8428571428572</v>
      </c>
      <c r="F30" s="7">
        <f>SUM(All_nutrient!E35:'All_nutrient'!E41)/7</f>
        <v>90.929285714285712</v>
      </c>
      <c r="G30" s="7">
        <f>SUM(All_nutrient!F35:'All_nutrient'!F41)/7</f>
        <v>66.244571428571433</v>
      </c>
      <c r="H30" s="7">
        <f>SUM(All_nutrient!G35:'All_nutrient'!G41)/7</f>
        <v>16.908428571428573</v>
      </c>
      <c r="I30" s="7">
        <f>SUM(All_nutrient!H35:'All_nutrient'!H41)/7</f>
        <v>25.559285714285711</v>
      </c>
      <c r="J30" s="7">
        <f>SUM(All_nutrient!I35:'All_nutrient'!I41)/7</f>
        <v>16.704000000000001</v>
      </c>
      <c r="K30" s="7">
        <f>SUM(All_nutrient!J35:'All_nutrient'!J41)/7</f>
        <v>256.42857142857144</v>
      </c>
      <c r="L30" s="7">
        <f>SUM(All_nutrient!K35:'All_nutrient'!K41)/7</f>
        <v>42.207428571428572</v>
      </c>
      <c r="M30" s="7">
        <f>SUM(All_nutrient!L35:'All_nutrient'!L41)/7</f>
        <v>192</v>
      </c>
      <c r="N30" s="5">
        <f>SUM(All_nutrient!M35:'All_nutrient'!M41)/7</f>
        <v>17914.87142857143</v>
      </c>
      <c r="O30" s="9">
        <f>SUM(All_nutrient!N35:'All_nutrient'!N41)/7</f>
        <v>2.7797142857142858</v>
      </c>
      <c r="P30" s="9">
        <f>SUM(All_nutrient!O35:'All_nutrient'!O41)/7</f>
        <v>3.6231428571428572</v>
      </c>
      <c r="Q30" s="7">
        <f>SUM(All_nutrient!P35:'All_nutrient'!P41)/7</f>
        <v>97.213571428571427</v>
      </c>
      <c r="R30" s="7">
        <f>SUM(All_nutrient!Q35:'All_nutrient'!Q41)/7</f>
        <v>15.67057142857143</v>
      </c>
      <c r="S30" s="9">
        <f>SUM(All_nutrient!R35:'All_nutrient'!R41)/7</f>
        <v>1.577</v>
      </c>
      <c r="T30" s="5">
        <f>SUM(All_nutrient!S35:'All_nutrient'!S41)/7</f>
        <v>426.31285714285713</v>
      </c>
      <c r="U30" s="9">
        <f>SUM(All_nutrient!T35:'All_nutrient'!T41)/7</f>
        <v>1.9951428571428573</v>
      </c>
      <c r="V30" s="7">
        <f>SUM(All_nutrient!U35:'All_nutrient'!U41)/7</f>
        <v>25.350714285714286</v>
      </c>
      <c r="W30" s="9">
        <f>SUM(All_nutrient!V35:'All_nutrient'!V41)/7</f>
        <v>6.1428571428571432</v>
      </c>
      <c r="X30" s="5">
        <f>SUM(All_nutrient!W35:'All_nutrient'!W41)/7</f>
        <v>1013.5</v>
      </c>
      <c r="Y30" s="9">
        <f>SUM(All_nutrient!X35:'All_nutrient'!X41)/7</f>
        <v>2.2655714285714286</v>
      </c>
      <c r="Z30" s="7">
        <f>SUM(All_nutrient!Y35:'All_nutrient'!Y41)/7</f>
        <v>22.860428571428571</v>
      </c>
      <c r="AA30" s="5">
        <f>SUM(All_nutrient!Z35:'All_nutrient'!Z41)/7</f>
        <v>500.53000000000009</v>
      </c>
      <c r="AB30" s="9">
        <f>SUM(All_nutrient!AA35:'All_nutrient'!AA41)/7</f>
        <v>7.1791428571428577</v>
      </c>
      <c r="AC30" s="5">
        <f>SUM(All_nutrient!AB35:'All_nutrient'!AB41)/7</f>
        <v>1795.3728571428571</v>
      </c>
      <c r="AD30" s="5">
        <f>SUM(All_nutrient!AC35:'All_nutrient'!AC41)/7</f>
        <v>3911.485714285714</v>
      </c>
      <c r="AE30" s="5">
        <f>SUM(All_nutrient!AD35:'All_nutrient'!AD41)/7</f>
        <v>199.85628571428575</v>
      </c>
      <c r="AF30" s="5">
        <f>SUM(All_nutrient!AE35:'All_nutrient'!AE41)/7</f>
        <v>2361.3214285714284</v>
      </c>
      <c r="AG30" s="7">
        <f>SUM(All_nutrient!AF35:'All_nutrient'!AF41)/7</f>
        <v>26.619571428571426</v>
      </c>
      <c r="AH30">
        <f>SUM(All_nutrient!AG35:'All_nutrient'!AG41)/7</f>
        <v>3.6691428571428579</v>
      </c>
      <c r="AI30">
        <f>SUM(All_nutrient!AH35:'All_nutrient'!AH41)/7</f>
        <v>7.0190000000000001</v>
      </c>
      <c r="AJ30">
        <f>SUM(All_nutrient!AI35:'All_nutrient'!AI41)/7</f>
        <v>4</v>
      </c>
      <c r="AK30">
        <f>SUM(All_nutrient!AJ35:'All_nutrient'!AJ41)/7</f>
        <v>7.9725714285714284</v>
      </c>
      <c r="AL30">
        <f>SUM(All_nutrient!AK35:'All_nutrient'!AK41)/7</f>
        <v>5.4468571428571426</v>
      </c>
      <c r="AM30">
        <f>SUM(All_nutrient!AL35:'All_nutrient'!AL41)/7</f>
        <v>2.2509999999999999</v>
      </c>
      <c r="AN30">
        <f>SUM(All_nutrient!AM35:'All_nutrient'!AM41)/7</f>
        <v>1.2715714285714286</v>
      </c>
      <c r="AO30">
        <f>SUM(All_nutrient!AN35:'All_nutrient'!AN41)/7</f>
        <v>1.2614285714285713</v>
      </c>
      <c r="AP30">
        <f>SUM(All_nutrient!AO35:'All_nutrient'!AO41)/7</f>
        <v>4.1185714285714283</v>
      </c>
      <c r="AQ30">
        <f>SUM(All_nutrient!AP35:'All_nutrient'!AP41)/7</f>
        <v>4.8295714285714277</v>
      </c>
    </row>
    <row r="31" spans="1:43" ht="16.5" customHeight="1" x14ac:dyDescent="0.35">
      <c r="A31" s="1">
        <f>All_nutrient!A42</f>
        <v>43493</v>
      </c>
      <c r="B31" s="7">
        <f>SUM(All_nutrient!B36:'All_nutrient'!B42)/7</f>
        <v>202.40000000000003</v>
      </c>
      <c r="C31" s="5">
        <f>SUM(All_nutrient!C36:'All_nutrient'!C42)/7</f>
        <v>612.14285714285711</v>
      </c>
      <c r="D31" s="5">
        <f>SUM(All_nutrient!D36:'All_nutrient'!D42)/7</f>
        <v>1962.7571428571428</v>
      </c>
      <c r="E31" s="5">
        <f t="shared" si="3"/>
        <v>1350.6142857142856</v>
      </c>
      <c r="F31" s="7">
        <f>SUM(All_nutrient!E36:'All_nutrient'!E42)/7</f>
        <v>111.33200000000001</v>
      </c>
      <c r="G31" s="7">
        <f>SUM(All_nutrient!F36:'All_nutrient'!F42)/7</f>
        <v>63.618285714285712</v>
      </c>
      <c r="H31" s="7">
        <f>SUM(All_nutrient!G36:'All_nutrient'!G42)/7</f>
        <v>16.549142857142858</v>
      </c>
      <c r="I31" s="7">
        <f>SUM(All_nutrient!H36:'All_nutrient'!H42)/7</f>
        <v>25.020428571428571</v>
      </c>
      <c r="J31" s="7">
        <f>SUM(All_nutrient!I36:'All_nutrient'!I42)/7</f>
        <v>16.519714285714283</v>
      </c>
      <c r="K31" s="7">
        <f>SUM(All_nutrient!J36:'All_nutrient'!J42)/7</f>
        <v>253.14285714285714</v>
      </c>
      <c r="L31" s="7">
        <f>SUM(All_nutrient!K36:'All_nutrient'!K42)/7</f>
        <v>43.163142857142859</v>
      </c>
      <c r="M31" s="7">
        <f>SUM(All_nutrient!L36:'All_nutrient'!L42)/7</f>
        <v>270.57142857142856</v>
      </c>
      <c r="N31" s="5">
        <f>SUM(All_nutrient!M36:'All_nutrient'!M42)/7</f>
        <v>20208.428571428572</v>
      </c>
      <c r="O31" s="9">
        <f>SUM(All_nutrient!N36:'All_nutrient'!N42)/7</f>
        <v>3.180571428571429</v>
      </c>
      <c r="P31" s="9">
        <f>SUM(All_nutrient!O36:'All_nutrient'!O42)/7</f>
        <v>4.5324285714285724</v>
      </c>
      <c r="Q31" s="7">
        <f>SUM(All_nutrient!P36:'All_nutrient'!P42)/7</f>
        <v>115.64700000000002</v>
      </c>
      <c r="R31" s="7">
        <f>SUM(All_nutrient!Q36:'All_nutrient'!Q42)/7</f>
        <v>14.967857142857143</v>
      </c>
      <c r="S31" s="9">
        <f>SUM(All_nutrient!R36:'All_nutrient'!R42)/7</f>
        <v>1.7137142857142857</v>
      </c>
      <c r="T31" s="5">
        <f>SUM(All_nutrient!S36:'All_nutrient'!S42)/7</f>
        <v>483.84714285714284</v>
      </c>
      <c r="U31" s="9">
        <f>SUM(All_nutrient!T36:'All_nutrient'!T42)/7</f>
        <v>2.1847142857142861</v>
      </c>
      <c r="V31" s="7">
        <f>SUM(All_nutrient!U36:'All_nutrient'!U42)/7</f>
        <v>34.750857142857143</v>
      </c>
      <c r="W31" s="9">
        <f>SUM(All_nutrient!V36:'All_nutrient'!V42)/7</f>
        <v>6.4285714285714288</v>
      </c>
      <c r="X31" s="5">
        <f>SUM(All_nutrient!W36:'All_nutrient'!W42)/7</f>
        <v>990.31428571428569</v>
      </c>
      <c r="Y31" s="9">
        <f>SUM(All_nutrient!X36:'All_nutrient'!X42)/7</f>
        <v>2.3164285714285717</v>
      </c>
      <c r="Z31" s="7">
        <f>SUM(All_nutrient!Y36:'All_nutrient'!Y42)/7</f>
        <v>26.39085714285714</v>
      </c>
      <c r="AA31" s="5">
        <f>SUM(All_nutrient!Z36:'All_nutrient'!Z42)/7</f>
        <v>487.62142857142862</v>
      </c>
      <c r="AB31" s="9">
        <f>SUM(All_nutrient!AA36:'All_nutrient'!AA42)/7</f>
        <v>7.5751428571428576</v>
      </c>
      <c r="AC31" s="5">
        <f>SUM(All_nutrient!AB36:'All_nutrient'!AB42)/7</f>
        <v>1902.687142857143</v>
      </c>
      <c r="AD31" s="5">
        <f>SUM(All_nutrient!AC36:'All_nutrient'!AC42)/7</f>
        <v>4023.9714285714285</v>
      </c>
      <c r="AE31" s="5">
        <f>SUM(All_nutrient!AD36:'All_nutrient'!AD42)/7</f>
        <v>237.41914285714287</v>
      </c>
      <c r="AF31" s="5">
        <f>SUM(All_nutrient!AE36:'All_nutrient'!AE42)/7</f>
        <v>2950.6642857142861</v>
      </c>
      <c r="AG31" s="7">
        <f>SUM(All_nutrient!AF36:'All_nutrient'!AF42)/7</f>
        <v>28.033428571428573</v>
      </c>
      <c r="AH31">
        <f>SUM(All_nutrient!AG36:'All_nutrient'!AG42)/7</f>
        <v>4.5688571428571434</v>
      </c>
      <c r="AI31">
        <f>SUM(All_nutrient!AH36:'All_nutrient'!AH42)/7</f>
        <v>9.1638571428571431</v>
      </c>
      <c r="AJ31">
        <f>SUM(All_nutrient!AI36:'All_nutrient'!AI42)/7</f>
        <v>4.8571428571428568</v>
      </c>
      <c r="AK31">
        <f>SUM(All_nutrient!AJ36:'All_nutrient'!AJ42)/7</f>
        <v>9.7317142857142862</v>
      </c>
      <c r="AL31">
        <f>SUM(All_nutrient!AK36:'All_nutrient'!AK42)/7</f>
        <v>6.6612857142857154</v>
      </c>
      <c r="AM31">
        <f>SUM(All_nutrient!AL36:'All_nutrient'!AL42)/7</f>
        <v>2.9630000000000001</v>
      </c>
      <c r="AN31">
        <f>SUM(All_nutrient!AM36:'All_nutrient'!AM42)/7</f>
        <v>1.5431428571428571</v>
      </c>
      <c r="AO31">
        <f>SUM(All_nutrient!AN36:'All_nutrient'!AN42)/7</f>
        <v>1.5109999999999999</v>
      </c>
      <c r="AP31">
        <f>SUM(All_nutrient!AO36:'All_nutrient'!AO42)/7</f>
        <v>5.1488571428571435</v>
      </c>
      <c r="AQ31">
        <f>SUM(All_nutrient!AP36:'All_nutrient'!AP42)/7</f>
        <v>6.0265714285714287</v>
      </c>
    </row>
    <row r="32" spans="1:43" ht="16.5" customHeight="1" x14ac:dyDescent="0.35">
      <c r="A32" s="1">
        <f>All_nutrient!A43</f>
        <v>43494</v>
      </c>
      <c r="B32" s="7">
        <f>SUM(All_nutrient!B37:'All_nutrient'!B43)/7</f>
        <v>202.31428571428572</v>
      </c>
      <c r="C32" s="5">
        <f>SUM(All_nutrient!C37:'All_nutrient'!C43)/7</f>
        <v>513.85714285714289</v>
      </c>
      <c r="D32" s="5">
        <f>SUM(All_nutrient!D37:'All_nutrient'!D43)/7</f>
        <v>2028.4142857142858</v>
      </c>
      <c r="E32" s="5">
        <f t="shared" si="3"/>
        <v>1514.5571428571429</v>
      </c>
      <c r="F32" s="7">
        <f>SUM(All_nutrient!E37:'All_nutrient'!E43)/7</f>
        <v>110.22057142857143</v>
      </c>
      <c r="G32" s="7">
        <f>SUM(All_nutrient!F37:'All_nutrient'!F43)/7</f>
        <v>71.29185714285714</v>
      </c>
      <c r="H32" s="7">
        <f>SUM(All_nutrient!G37:'All_nutrient'!G43)/7</f>
        <v>17.910857142857143</v>
      </c>
      <c r="I32" s="7">
        <f>SUM(All_nutrient!H37:'All_nutrient'!H43)/7</f>
        <v>28.708142857142857</v>
      </c>
      <c r="J32" s="7">
        <f>SUM(All_nutrient!I37:'All_nutrient'!I43)/7</f>
        <v>17.815142857142856</v>
      </c>
      <c r="K32" s="7">
        <f>SUM(All_nutrient!J37:'All_nutrient'!J43)/7</f>
        <v>255</v>
      </c>
      <c r="L32" s="7">
        <f>SUM(All_nutrient!K37:'All_nutrient'!K43)/7</f>
        <v>39.417142857142856</v>
      </c>
      <c r="M32" s="7">
        <f>SUM(All_nutrient!L37:'All_nutrient'!L43)/7</f>
        <v>255.85714285714286</v>
      </c>
      <c r="N32" s="5">
        <f>SUM(All_nutrient!M37:'All_nutrient'!M43)/7</f>
        <v>19961.771428571428</v>
      </c>
      <c r="O32" s="9">
        <f>SUM(All_nutrient!N37:'All_nutrient'!N43)/7</f>
        <v>3.1301428571428578</v>
      </c>
      <c r="P32" s="9">
        <f>SUM(All_nutrient!O37:'All_nutrient'!O43)/7</f>
        <v>3.9597142857142851</v>
      </c>
      <c r="Q32" s="7">
        <f>SUM(All_nutrient!P37:'All_nutrient'!P43)/7</f>
        <v>90.555714285714288</v>
      </c>
      <c r="R32" s="7">
        <f>SUM(All_nutrient!Q37:'All_nutrient'!Q43)/7</f>
        <v>14.292714285714286</v>
      </c>
      <c r="S32" s="9">
        <f>SUM(All_nutrient!R37:'All_nutrient'!R43)/7</f>
        <v>1.7111428571428569</v>
      </c>
      <c r="T32" s="5">
        <f>SUM(All_nutrient!S37:'All_nutrient'!S43)/7</f>
        <v>456.69714285714286</v>
      </c>
      <c r="U32" s="9">
        <f>SUM(All_nutrient!T37:'All_nutrient'!T43)/7</f>
        <v>2.1785714285714284</v>
      </c>
      <c r="V32" s="7">
        <f>SUM(All_nutrient!U37:'All_nutrient'!U43)/7</f>
        <v>31.839714285714283</v>
      </c>
      <c r="W32" s="9">
        <f>SUM(All_nutrient!V37:'All_nutrient'!V43)/7</f>
        <v>6.1428571428571432</v>
      </c>
      <c r="X32" s="5">
        <f>SUM(All_nutrient!W37:'All_nutrient'!W43)/7</f>
        <v>1043.7142857142858</v>
      </c>
      <c r="Y32" s="9">
        <f>SUM(All_nutrient!X37:'All_nutrient'!X43)/7</f>
        <v>2.2514285714285718</v>
      </c>
      <c r="Z32" s="7">
        <f>SUM(All_nutrient!Y37:'All_nutrient'!Y43)/7</f>
        <v>25.970428571428574</v>
      </c>
      <c r="AA32" s="5">
        <f>SUM(All_nutrient!Z37:'All_nutrient'!Z43)/7</f>
        <v>496.65285714285716</v>
      </c>
      <c r="AB32" s="9">
        <f>SUM(All_nutrient!AA37:'All_nutrient'!AA43)/7</f>
        <v>7.1534285714285719</v>
      </c>
      <c r="AC32" s="5">
        <f>SUM(All_nutrient!AB37:'All_nutrient'!AB43)/7</f>
        <v>1889.2014285714286</v>
      </c>
      <c r="AD32" s="5">
        <f>SUM(All_nutrient!AC37:'All_nutrient'!AC43)/7</f>
        <v>3953.0142857142855</v>
      </c>
      <c r="AE32" s="5">
        <f>SUM(All_nutrient!AD37:'All_nutrient'!AD43)/7</f>
        <v>226.46914285714283</v>
      </c>
      <c r="AF32" s="5">
        <f>SUM(All_nutrient!AE37:'All_nutrient'!AE43)/7</f>
        <v>2418.3785714285709</v>
      </c>
      <c r="AG32" s="7">
        <f>SUM(All_nutrient!AF37:'All_nutrient'!AF43)/7</f>
        <v>28.045571428571428</v>
      </c>
      <c r="AH32">
        <f>SUM(All_nutrient!AG37:'All_nutrient'!AG43)/7</f>
        <v>4.4501428571428567</v>
      </c>
      <c r="AI32">
        <f>SUM(All_nutrient!AH37:'All_nutrient'!AH43)/7</f>
        <v>8.6148571428571437</v>
      </c>
      <c r="AJ32">
        <f>SUM(All_nutrient!AI37:'All_nutrient'!AI43)/7</f>
        <v>4.8571428571428568</v>
      </c>
      <c r="AK32">
        <f>SUM(All_nutrient!AJ37:'All_nutrient'!AJ43)/7</f>
        <v>9.4168571428571433</v>
      </c>
      <c r="AL32">
        <f>SUM(All_nutrient!AK37:'All_nutrient'!AK43)/7</f>
        <v>6.4527142857142863</v>
      </c>
      <c r="AM32">
        <f>SUM(All_nutrient!AL37:'All_nutrient'!AL43)/7</f>
        <v>2.7850000000000001</v>
      </c>
      <c r="AN32">
        <f>SUM(All_nutrient!AM37:'All_nutrient'!AM43)/7</f>
        <v>1.5178571428571428</v>
      </c>
      <c r="AO32">
        <f>SUM(All_nutrient!AN37:'All_nutrient'!AN43)/7</f>
        <v>1.4731428571428571</v>
      </c>
      <c r="AP32">
        <f>SUM(All_nutrient!AO37:'All_nutrient'!AO43)/7</f>
        <v>4.9404285714285709</v>
      </c>
      <c r="AQ32">
        <f>SUM(All_nutrient!AP37:'All_nutrient'!AP43)/7</f>
        <v>5.7862857142857136</v>
      </c>
    </row>
    <row r="33" spans="1:43" ht="16.5" customHeight="1" x14ac:dyDescent="0.35">
      <c r="A33" s="1">
        <f>All_nutrient!A44</f>
        <v>43495</v>
      </c>
      <c r="B33" s="7">
        <f>SUM(All_nutrient!B38:'All_nutrient'!B44)/7</f>
        <v>202.2</v>
      </c>
      <c r="C33" s="5">
        <f>SUM(All_nutrient!C38:'All_nutrient'!C44)/7</f>
        <v>462</v>
      </c>
      <c r="D33" s="5">
        <f>SUM(All_nutrient!D38:'All_nutrient'!D44)/7</f>
        <v>2229.4714285714285</v>
      </c>
      <c r="E33" s="5">
        <f t="shared" si="3"/>
        <v>1767.4714285714285</v>
      </c>
      <c r="F33" s="7">
        <f>SUM(All_nutrient!E38:'All_nutrient'!E44)/7</f>
        <v>123.30285714285715</v>
      </c>
      <c r="G33" s="7">
        <f>SUM(All_nutrient!F38:'All_nutrient'!F44)/7</f>
        <v>76.307142857142864</v>
      </c>
      <c r="H33" s="7">
        <f>SUM(All_nutrient!G38:'All_nutrient'!G44)/7</f>
        <v>18.831857142857142</v>
      </c>
      <c r="I33" s="7">
        <f>SUM(All_nutrient!H38:'All_nutrient'!H44)/7</f>
        <v>30.692857142857143</v>
      </c>
      <c r="J33" s="7">
        <f>SUM(All_nutrient!I38:'All_nutrient'!I44)/7</f>
        <v>19.352428571428572</v>
      </c>
      <c r="K33" s="7">
        <f>SUM(All_nutrient!J38:'All_nutrient'!J44)/7</f>
        <v>281.14285714285717</v>
      </c>
      <c r="L33" s="7">
        <f>SUM(All_nutrient!K38:'All_nutrient'!K44)/7</f>
        <v>44.406285714285723</v>
      </c>
      <c r="M33" s="7">
        <f>SUM(All_nutrient!L38:'All_nutrient'!L44)/7</f>
        <v>266</v>
      </c>
      <c r="N33" s="5">
        <f>SUM(All_nutrient!M38:'All_nutrient'!M44)/7</f>
        <v>19838.228571428572</v>
      </c>
      <c r="O33" s="9">
        <f>SUM(All_nutrient!N38:'All_nutrient'!N44)/7</f>
        <v>3.6430000000000002</v>
      </c>
      <c r="P33" s="9">
        <f>SUM(All_nutrient!O38:'All_nutrient'!O44)/7</f>
        <v>4.6822857142857135</v>
      </c>
      <c r="Q33" s="7">
        <f>SUM(All_nutrient!P38:'All_nutrient'!P44)/7</f>
        <v>82.320000000000007</v>
      </c>
      <c r="R33" s="7">
        <f>SUM(All_nutrient!Q38:'All_nutrient'!Q44)/7</f>
        <v>14.873000000000001</v>
      </c>
      <c r="S33" s="9">
        <f>SUM(All_nutrient!R38:'All_nutrient'!R44)/7</f>
        <v>3.3265714285714281</v>
      </c>
      <c r="T33" s="5">
        <f>SUM(All_nutrient!S38:'All_nutrient'!S44)/7</f>
        <v>471.59285714285716</v>
      </c>
      <c r="U33" s="9">
        <f>SUM(All_nutrient!T38:'All_nutrient'!T44)/7</f>
        <v>3.1262857142857143</v>
      </c>
      <c r="V33" s="7">
        <f>SUM(All_nutrient!U38:'All_nutrient'!U44)/7</f>
        <v>40.332142857142856</v>
      </c>
      <c r="W33" s="9">
        <f>SUM(All_nutrient!V38:'All_nutrient'!V44)/7</f>
        <v>7</v>
      </c>
      <c r="X33" s="5">
        <f>SUM(All_nutrient!W38:'All_nutrient'!W44)/7</f>
        <v>1390.957142857143</v>
      </c>
      <c r="Y33" s="9">
        <f>SUM(All_nutrient!X38:'All_nutrient'!X44)/7</f>
        <v>2.7268571428571429</v>
      </c>
      <c r="Z33" s="7">
        <f>SUM(All_nutrient!Y38:'All_nutrient'!Y44)/7</f>
        <v>29.78257142857143</v>
      </c>
      <c r="AA33" s="5">
        <f>SUM(All_nutrient!Z38:'All_nutrient'!Z44)/7</f>
        <v>549.95857142857142</v>
      </c>
      <c r="AB33" s="9">
        <f>SUM(All_nutrient!AA38:'All_nutrient'!AA44)/7</f>
        <v>8.0069999999999997</v>
      </c>
      <c r="AC33" s="5">
        <f>SUM(All_nutrient!AB38:'All_nutrient'!AB44)/7</f>
        <v>2320.6428571428573</v>
      </c>
      <c r="AD33" s="5">
        <f>SUM(All_nutrient!AC38:'All_nutrient'!AC44)/7</f>
        <v>4412.9285714285716</v>
      </c>
      <c r="AE33" s="5">
        <f>SUM(All_nutrient!AD38:'All_nutrient'!AD44)/7</f>
        <v>249.14285714285714</v>
      </c>
      <c r="AF33" s="5">
        <f>SUM(All_nutrient!AE38:'All_nutrient'!AE44)/7</f>
        <v>3477.4357142857143</v>
      </c>
      <c r="AG33" s="7">
        <f>SUM(All_nutrient!AF38:'All_nutrient'!AF44)/7</f>
        <v>30.891714285714283</v>
      </c>
      <c r="AH33">
        <f>SUM(All_nutrient!AG38:'All_nutrient'!AG44)/7</f>
        <v>4.7814285714285711</v>
      </c>
      <c r="AI33">
        <f>SUM(All_nutrient!AH38:'All_nutrient'!AH44)/7</f>
        <v>9.1129999999999995</v>
      </c>
      <c r="AJ33">
        <f>SUM(All_nutrient!AI38:'All_nutrient'!AI44)/7</f>
        <v>5.2857142857142856</v>
      </c>
      <c r="AK33">
        <f>SUM(All_nutrient!AJ38:'All_nutrient'!AJ44)/7</f>
        <v>10.035142857142858</v>
      </c>
      <c r="AL33">
        <f>SUM(All_nutrient!AK38:'All_nutrient'!AK44)/7</f>
        <v>6.8872857142857153</v>
      </c>
      <c r="AM33">
        <f>SUM(All_nutrient!AL38:'All_nutrient'!AL44)/7</f>
        <v>2.9841428571428574</v>
      </c>
      <c r="AN33">
        <f>SUM(All_nutrient!AM38:'All_nutrient'!AM44)/7</f>
        <v>1.6101428571428571</v>
      </c>
      <c r="AO33">
        <f>SUM(All_nutrient!AN38:'All_nutrient'!AN44)/7</f>
        <v>1.5678571428571426</v>
      </c>
      <c r="AP33">
        <f>SUM(All_nutrient!AO38:'All_nutrient'!AO44)/7</f>
        <v>5.253857142857143</v>
      </c>
      <c r="AQ33">
        <f>SUM(All_nutrient!AP38:'All_nutrient'!AP44)/7</f>
        <v>6.1671428571428573</v>
      </c>
    </row>
  </sheetData>
  <conditionalFormatting sqref="S1:S1048576">
    <cfRule type="cellIs" dxfId="74" priority="8246" operator="lessThan">
      <formula>1.2</formula>
    </cfRule>
  </conditionalFormatting>
  <conditionalFormatting sqref="U1:U1048576">
    <cfRule type="cellIs" dxfId="73" priority="8245" operator="lessThan">
      <formula>1.3</formula>
    </cfRule>
  </conditionalFormatting>
  <conditionalFormatting sqref="V1:V1048576">
    <cfRule type="cellIs" dxfId="72" priority="8244" operator="lessThan">
      <formula>16</formula>
    </cfRule>
  </conditionalFormatting>
  <conditionalFormatting sqref="O1:O1048576">
    <cfRule type="cellIs" dxfId="71" priority="8243" operator="lessThan">
      <formula>1.7</formula>
    </cfRule>
  </conditionalFormatting>
  <conditionalFormatting sqref="T1:T1048576">
    <cfRule type="cellIs" dxfId="70" priority="8242" operator="lessThan">
      <formula>400</formula>
    </cfRule>
  </conditionalFormatting>
  <conditionalFormatting sqref="P1:P1048576">
    <cfRule type="cellIs" dxfId="69" priority="8241" operator="lessThan">
      <formula>2.4</formula>
    </cfRule>
  </conditionalFormatting>
  <conditionalFormatting sqref="AC1:AC1048576">
    <cfRule type="cellIs" dxfId="68" priority="8240" operator="lessThan">
      <formula>700</formula>
    </cfRule>
  </conditionalFormatting>
  <conditionalFormatting sqref="W1:W1048576">
    <cfRule type="cellIs" dxfId="67" priority="8238" operator="lessThan">
      <formula>5</formula>
    </cfRule>
  </conditionalFormatting>
  <conditionalFormatting sqref="X1:X1048576">
    <cfRule type="cellIs" dxfId="66" priority="8237" operator="lessThan">
      <formula>1200</formula>
    </cfRule>
  </conditionalFormatting>
  <conditionalFormatting sqref="AG1:AG1048576">
    <cfRule type="cellIs" dxfId="65" priority="8236" operator="lessThan">
      <formula>15</formula>
    </cfRule>
  </conditionalFormatting>
  <conditionalFormatting sqref="AE1:AE1048576">
    <cfRule type="cellIs" dxfId="64" priority="8232" operator="lessThan">
      <formula>70</formula>
    </cfRule>
  </conditionalFormatting>
  <conditionalFormatting sqref="Y1:Y1048576">
    <cfRule type="cellIs" dxfId="63" priority="8229" operator="lessThan">
      <formula>1</formula>
    </cfRule>
  </conditionalFormatting>
  <conditionalFormatting sqref="AB1:AB1048576">
    <cfRule type="cellIs" dxfId="62" priority="8228" operator="lessThan">
      <formula>3.5</formula>
    </cfRule>
  </conditionalFormatting>
  <conditionalFormatting sqref="Z1:Z1048576 R2:R1048576">
    <cfRule type="cellIs" dxfId="61" priority="8227" operator="lessThan">
      <formula>10</formula>
    </cfRule>
  </conditionalFormatting>
  <conditionalFormatting sqref="Q1:Q1048576">
    <cfRule type="cellIs" dxfId="60" priority="8193" operator="greaterThan">
      <formula>60</formula>
    </cfRule>
    <cfRule type="cellIs" dxfId="59" priority="8223" operator="lessThan">
      <formula>60</formula>
    </cfRule>
  </conditionalFormatting>
  <conditionalFormatting sqref="N1:N1048576">
    <cfRule type="cellIs" dxfId="58" priority="8221" operator="lessThan">
      <formula>7500</formula>
    </cfRule>
  </conditionalFormatting>
  <conditionalFormatting sqref="L1:L1048576">
    <cfRule type="cellIs" dxfId="57" priority="8220" operator="lessThan">
      <formula>30</formula>
    </cfRule>
  </conditionalFormatting>
  <conditionalFormatting sqref="K1:K1048576">
    <cfRule type="cellIs" dxfId="56" priority="8219" operator="lessThan">
      <formula>300</formula>
    </cfRule>
  </conditionalFormatting>
  <conditionalFormatting sqref="M1:M1048576">
    <cfRule type="cellIs" dxfId="55" priority="8217" operator="lessThan">
      <formula>300</formula>
    </cfRule>
  </conditionalFormatting>
  <conditionalFormatting sqref="G1:G1048576">
    <cfRule type="cellIs" dxfId="54" priority="8216" operator="lessThan">
      <formula>54.5</formula>
    </cfRule>
  </conditionalFormatting>
  <conditionalFormatting sqref="H1:H1048576">
    <cfRule type="cellIs" dxfId="53" priority="8214" operator="lessThan">
      <formula>9</formula>
    </cfRule>
  </conditionalFormatting>
  <conditionalFormatting sqref="F1:F1048576">
    <cfRule type="cellIs" dxfId="52" priority="8213" operator="lessThan">
      <formula>72</formula>
    </cfRule>
  </conditionalFormatting>
  <conditionalFormatting sqref="C1:C1048576">
    <cfRule type="cellIs" dxfId="51" priority="8212" operator="lessThan">
      <formula>250</formula>
    </cfRule>
  </conditionalFormatting>
  <conditionalFormatting sqref="E1:E1048576">
    <cfRule type="cellIs" dxfId="50" priority="8210" operator="lessThan">
      <formula>1400</formula>
    </cfRule>
  </conditionalFormatting>
  <conditionalFormatting sqref="AJ1:AJ1048576 AH1:AH1048576">
    <cfRule type="cellIs" dxfId="49" priority="8209" operator="lessThan">
      <formula>0.96</formula>
    </cfRule>
  </conditionalFormatting>
  <conditionalFormatting sqref="AI1:AI1048576">
    <cfRule type="cellIs" dxfId="48" priority="8208" operator="lessThan">
      <formula>0.72</formula>
    </cfRule>
  </conditionalFormatting>
  <conditionalFormatting sqref="AK1:AK1048576">
    <cfRule type="cellIs" dxfId="47" priority="8206" operator="lessThan">
      <formula>0.95</formula>
    </cfRule>
  </conditionalFormatting>
  <conditionalFormatting sqref="AL1:AL1048576">
    <cfRule type="cellIs" dxfId="46" priority="8205" operator="lessThan">
      <formula>0.84</formula>
    </cfRule>
  </conditionalFormatting>
  <conditionalFormatting sqref="AM1:AN1048576">
    <cfRule type="cellIs" dxfId="45" priority="8204" operator="lessThan">
      <formula>0.3</formula>
    </cfRule>
  </conditionalFormatting>
  <conditionalFormatting sqref="AO1:AO1048576">
    <cfRule type="cellIs" dxfId="44" priority="8202" operator="lessThan">
      <formula>0.18</formula>
    </cfRule>
  </conditionalFormatting>
  <conditionalFormatting sqref="AP1:AP1048576">
    <cfRule type="cellIs" dxfId="43" priority="8201" operator="lessThan">
      <formula>0.47</formula>
    </cfRule>
  </conditionalFormatting>
  <conditionalFormatting sqref="AQ1:AQ1048576">
    <cfRule type="cellIs" dxfId="42" priority="8200" operator="lessThan">
      <formula>0.71</formula>
    </cfRule>
  </conditionalFormatting>
  <conditionalFormatting sqref="I1:I1048576">
    <cfRule type="cellIs" dxfId="41" priority="8199" operator="lessThan">
      <formula>35</formula>
    </cfRule>
  </conditionalFormatting>
  <conditionalFormatting sqref="J1:J1048576">
    <cfRule type="cellIs" dxfId="40" priority="8198" operator="lessThan">
      <formula>10</formula>
    </cfRule>
  </conditionalFormatting>
  <conditionalFormatting sqref="D6:D12">
    <cfRule type="colorScale" priority="42">
      <colorScale>
        <cfvo type="min"/>
        <cfvo type="percentile" val="50"/>
        <cfvo type="max"/>
        <color rgb="FF92D050"/>
        <color rgb="FFFFEB84"/>
        <color rgb="FFC00000"/>
      </colorScale>
    </cfRule>
  </conditionalFormatting>
  <conditionalFormatting sqref="AA6:AA12">
    <cfRule type="colorScale" priority="40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39" priority="41" operator="lessThan">
      <formula>420</formula>
    </cfRule>
  </conditionalFormatting>
  <conditionalFormatting sqref="AD6:AD12">
    <cfRule type="colorScale" priority="38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38" priority="39" operator="lessThan">
      <formula>2000</formula>
    </cfRule>
  </conditionalFormatting>
  <conditionalFormatting sqref="D6:D12">
    <cfRule type="colorScale" priority="37">
      <colorScale>
        <cfvo type="min"/>
        <cfvo type="max"/>
        <color rgb="FF92D050"/>
        <color rgb="FFFF0000"/>
      </colorScale>
    </cfRule>
  </conditionalFormatting>
  <conditionalFormatting sqref="AF6:AF12">
    <cfRule type="colorScale" priority="3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6:D12">
    <cfRule type="colorScale" priority="35">
      <colorScale>
        <cfvo type="min"/>
        <cfvo type="percentile" val="50"/>
        <cfvo type="max"/>
        <color rgb="FF92D050"/>
        <color rgb="FFFFEB84"/>
        <color rgb="FFC00000"/>
      </colorScale>
    </cfRule>
  </conditionalFormatting>
  <conditionalFormatting sqref="AA6:AA12">
    <cfRule type="colorScale" priority="33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37" priority="34" operator="lessThan">
      <formula>420</formula>
    </cfRule>
  </conditionalFormatting>
  <conditionalFormatting sqref="AD6:AD12">
    <cfRule type="colorScale" priority="31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36" priority="32" operator="lessThan">
      <formula>2000</formula>
    </cfRule>
  </conditionalFormatting>
  <conditionalFormatting sqref="D6:D12">
    <cfRule type="colorScale" priority="30">
      <colorScale>
        <cfvo type="min"/>
        <cfvo type="max"/>
        <color rgb="FF92D050"/>
        <color rgb="FFFF0000"/>
      </colorScale>
    </cfRule>
  </conditionalFormatting>
  <conditionalFormatting sqref="AF6:AF12">
    <cfRule type="colorScale" priority="2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3:D26">
    <cfRule type="colorScale" priority="28">
      <colorScale>
        <cfvo type="min"/>
        <cfvo type="percentile" val="50"/>
        <cfvo type="max"/>
        <color rgb="FF92D050"/>
        <color rgb="FFFFEB84"/>
        <color rgb="FFC00000"/>
      </colorScale>
    </cfRule>
  </conditionalFormatting>
  <conditionalFormatting sqref="AA13:AA26">
    <cfRule type="colorScale" priority="26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35" priority="27" operator="lessThan">
      <formula>420</formula>
    </cfRule>
  </conditionalFormatting>
  <conditionalFormatting sqref="AD13:AD26">
    <cfRule type="colorScale" priority="24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34" priority="25" operator="lessThan">
      <formula>2000</formula>
    </cfRule>
  </conditionalFormatting>
  <conditionalFormatting sqref="D13:D26">
    <cfRule type="colorScale" priority="23">
      <colorScale>
        <cfvo type="min"/>
        <cfvo type="max"/>
        <color rgb="FF92D050"/>
        <color rgb="FFFF0000"/>
      </colorScale>
    </cfRule>
  </conditionalFormatting>
  <conditionalFormatting sqref="AF13:AF26"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3:D26">
    <cfRule type="colorScale" priority="21">
      <colorScale>
        <cfvo type="min"/>
        <cfvo type="percentile" val="50"/>
        <cfvo type="max"/>
        <color rgb="FF92D050"/>
        <color rgb="FFFFEB84"/>
        <color rgb="FFC00000"/>
      </colorScale>
    </cfRule>
  </conditionalFormatting>
  <conditionalFormatting sqref="AA13:AA26">
    <cfRule type="colorScale" priority="19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33" priority="20" operator="lessThan">
      <formula>420</formula>
    </cfRule>
  </conditionalFormatting>
  <conditionalFormatting sqref="AD13:AD26">
    <cfRule type="colorScale" priority="17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32" priority="18" operator="lessThan">
      <formula>2000</formula>
    </cfRule>
  </conditionalFormatting>
  <conditionalFormatting sqref="D13:D26">
    <cfRule type="colorScale" priority="16">
      <colorScale>
        <cfvo type="min"/>
        <cfvo type="max"/>
        <color rgb="FF92D050"/>
        <color rgb="FFFF0000"/>
      </colorScale>
    </cfRule>
  </conditionalFormatting>
  <conditionalFormatting sqref="AF13:AF26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27:D33">
    <cfRule type="colorScale" priority="14">
      <colorScale>
        <cfvo type="min"/>
        <cfvo type="percentile" val="50"/>
        <cfvo type="max"/>
        <color rgb="FF92D050"/>
        <color rgb="FFFFEB84"/>
        <color rgb="FFC00000"/>
      </colorScale>
    </cfRule>
  </conditionalFormatting>
  <conditionalFormatting sqref="AA27:AA33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31" priority="13" operator="lessThan">
      <formula>420</formula>
    </cfRule>
  </conditionalFormatting>
  <conditionalFormatting sqref="AD27:AD33">
    <cfRule type="colorScale" priority="10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30" priority="11" operator="lessThan">
      <formula>2000</formula>
    </cfRule>
  </conditionalFormatting>
  <conditionalFormatting sqref="D27:D33">
    <cfRule type="colorScale" priority="9">
      <colorScale>
        <cfvo type="min"/>
        <cfvo type="max"/>
        <color rgb="FF92D050"/>
        <color rgb="FFFF0000"/>
      </colorScale>
    </cfRule>
  </conditionalFormatting>
  <conditionalFormatting sqref="AF27:AF33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27:D33">
    <cfRule type="colorScale" priority="7">
      <colorScale>
        <cfvo type="min"/>
        <cfvo type="percentile" val="50"/>
        <cfvo type="max"/>
        <color rgb="FF92D050"/>
        <color rgb="FFFFEB84"/>
        <color rgb="FFC00000"/>
      </colorScale>
    </cfRule>
  </conditionalFormatting>
  <conditionalFormatting sqref="AA27:AA33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29" priority="6" operator="lessThan">
      <formula>420</formula>
    </cfRule>
  </conditionalFormatting>
  <conditionalFormatting sqref="AD27:AD33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28" priority="4" operator="lessThan">
      <formula>2000</formula>
    </cfRule>
  </conditionalFormatting>
  <conditionalFormatting sqref="D27:D33">
    <cfRule type="colorScale" priority="2">
      <colorScale>
        <cfvo type="min"/>
        <cfvo type="max"/>
        <color rgb="FF92D050"/>
        <color rgb="FFFF0000"/>
      </colorScale>
    </cfRule>
  </conditionalFormatting>
  <conditionalFormatting sqref="AF27:AF33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:D1048576">
    <cfRule type="colorScale" priority="16477">
      <colorScale>
        <cfvo type="min"/>
        <cfvo type="percentile" val="50"/>
        <cfvo type="max"/>
        <color rgb="FF92D050"/>
        <color rgb="FFFFEB84"/>
        <color rgb="FFC00000"/>
      </colorScale>
    </cfRule>
  </conditionalFormatting>
  <conditionalFormatting sqref="AA1:AA1048576">
    <cfRule type="colorScale" priority="16501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27" priority="16502" operator="lessThan">
      <formula>420</formula>
    </cfRule>
  </conditionalFormatting>
  <conditionalFormatting sqref="AD1:AD1048576">
    <cfRule type="colorScale" priority="16531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26" priority="16532" operator="lessThan">
      <formula>2000</formula>
    </cfRule>
  </conditionalFormatting>
  <conditionalFormatting sqref="AF1:AF1048576">
    <cfRule type="colorScale" priority="1660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4:D5">
    <cfRule type="colorScale" priority="16606">
      <colorScale>
        <cfvo type="min"/>
        <cfvo type="percentile" val="50"/>
        <cfvo type="max"/>
        <color rgb="FF92D050"/>
        <color rgb="FFFFEB84"/>
        <color rgb="FFC00000"/>
      </colorScale>
    </cfRule>
  </conditionalFormatting>
  <conditionalFormatting sqref="AA4:AA5">
    <cfRule type="colorScale" priority="16607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25" priority="16608" operator="lessThan">
      <formula>420</formula>
    </cfRule>
  </conditionalFormatting>
  <conditionalFormatting sqref="AD4:AD5">
    <cfRule type="colorScale" priority="16609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24" priority="16610" operator="lessThan">
      <formula>2000</formula>
    </cfRule>
  </conditionalFormatting>
  <conditionalFormatting sqref="D4:D5">
    <cfRule type="colorScale" priority="16611">
      <colorScale>
        <cfvo type="min"/>
        <cfvo type="max"/>
        <color rgb="FF92D050"/>
        <color rgb="FFFF0000"/>
      </colorScale>
    </cfRule>
  </conditionalFormatting>
  <conditionalFormatting sqref="AF4:AF5">
    <cfRule type="colorScale" priority="166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3" sqref="A3"/>
    </sheetView>
  </sheetViews>
  <sheetFormatPr defaultRowHeight="14.5" x14ac:dyDescent="0.35"/>
  <sheetData>
    <row r="1" spans="1:1" x14ac:dyDescent="0.35">
      <c r="A1" t="s">
        <v>41</v>
      </c>
    </row>
    <row r="2" spans="1:1" x14ac:dyDescent="0.3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A3" sqref="A3"/>
    </sheetView>
  </sheetViews>
  <sheetFormatPr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9"/>
  <sheetViews>
    <sheetView workbookViewId="0">
      <selection activeCell="A5" sqref="A5"/>
    </sheetView>
  </sheetViews>
  <sheetFormatPr defaultRowHeight="14.5" x14ac:dyDescent="0.35"/>
  <sheetData>
    <row r="1" spans="1:1" x14ac:dyDescent="0.35">
      <c r="A1" t="s">
        <v>44</v>
      </c>
    </row>
    <row r="3" spans="1:1" x14ac:dyDescent="0.35">
      <c r="A3" t="s">
        <v>51</v>
      </c>
    </row>
    <row r="4" spans="1:1" x14ac:dyDescent="0.35">
      <c r="A4" t="s">
        <v>46</v>
      </c>
    </row>
    <row r="5" spans="1:1" x14ac:dyDescent="0.35">
      <c r="A5" t="s">
        <v>47</v>
      </c>
    </row>
    <row r="6" spans="1:1" x14ac:dyDescent="0.35">
      <c r="A6" t="s">
        <v>45</v>
      </c>
    </row>
    <row r="9" spans="1:1" x14ac:dyDescent="0.35">
      <c r="A9" t="s">
        <v>48</v>
      </c>
    </row>
    <row r="10" spans="1:1" x14ac:dyDescent="0.35">
      <c r="A10" t="s">
        <v>67</v>
      </c>
    </row>
    <row r="11" spans="1:1" x14ac:dyDescent="0.35">
      <c r="A11" t="s">
        <v>60</v>
      </c>
    </row>
    <row r="13" spans="1:1" x14ac:dyDescent="0.35">
      <c r="A13" t="s">
        <v>49</v>
      </c>
    </row>
    <row r="15" spans="1:1" x14ac:dyDescent="0.35">
      <c r="A15" t="s">
        <v>50</v>
      </c>
    </row>
    <row r="16" spans="1:1" x14ac:dyDescent="0.35">
      <c r="A16" t="s">
        <v>52</v>
      </c>
    </row>
    <row r="18" spans="1:1" x14ac:dyDescent="0.35">
      <c r="A18" t="s">
        <v>53</v>
      </c>
    </row>
    <row r="19" spans="1:1" x14ac:dyDescent="0.35">
      <c r="A19" t="s">
        <v>61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A5"/>
  <sheetViews>
    <sheetView workbookViewId="0">
      <selection activeCell="A6" sqref="A6"/>
    </sheetView>
  </sheetViews>
  <sheetFormatPr defaultRowHeight="14.5" x14ac:dyDescent="0.35"/>
  <sheetData>
    <row r="2" spans="1:1" x14ac:dyDescent="0.35">
      <c r="A2" t="s">
        <v>63</v>
      </c>
    </row>
    <row r="3" spans="1:1" x14ac:dyDescent="0.35">
      <c r="A3" t="s">
        <v>64</v>
      </c>
    </row>
    <row r="4" spans="1:1" x14ac:dyDescent="0.35">
      <c r="A4" t="s">
        <v>65</v>
      </c>
    </row>
    <row r="5" spans="1:1" x14ac:dyDescent="0.35">
      <c r="A5" t="s">
        <v>66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327"/>
  <sheetViews>
    <sheetView workbookViewId="0">
      <selection activeCell="A4" sqref="A4"/>
    </sheetView>
  </sheetViews>
  <sheetFormatPr defaultRowHeight="14.5" x14ac:dyDescent="0.35"/>
  <cols>
    <col min="1" max="1" width="12.1796875" customWidth="1"/>
  </cols>
  <sheetData>
    <row r="1" spans="1:3" x14ac:dyDescent="0.35">
      <c r="A1" t="s">
        <v>0</v>
      </c>
      <c r="B1" t="s">
        <v>21</v>
      </c>
      <c r="C1" t="s">
        <v>69</v>
      </c>
    </row>
    <row r="2" spans="1:3" x14ac:dyDescent="0.35">
      <c r="A2" t="s">
        <v>59</v>
      </c>
      <c r="B2" s="5">
        <f>'Moving 7 day ave'!X2</f>
        <v>1200</v>
      </c>
    </row>
    <row r="3" spans="1:3" x14ac:dyDescent="0.35">
      <c r="A3" t="s">
        <v>68</v>
      </c>
      <c r="B3" s="5">
        <f>'Moving 7 day ave'!X3</f>
        <v>1200</v>
      </c>
    </row>
    <row r="4" spans="1:3" x14ac:dyDescent="0.35">
      <c r="A4" s="1">
        <f>'Moving 7 day ave'!A4</f>
        <v>43466</v>
      </c>
      <c r="B4" s="5">
        <f>'Moving 7 day ave'!X4</f>
        <v>1093.0414285714287</v>
      </c>
    </row>
    <row r="5" spans="1:3" x14ac:dyDescent="0.35">
      <c r="A5" s="1">
        <f>'Moving 7 day ave'!A5</f>
        <v>43467</v>
      </c>
      <c r="B5" s="5">
        <f>'Moving 7 day ave'!X5</f>
        <v>1092.9414285714288</v>
      </c>
    </row>
    <row r="6" spans="1:3" x14ac:dyDescent="0.35">
      <c r="A6" s="1">
        <f>'Moving 7 day ave'!A6</f>
        <v>43468</v>
      </c>
      <c r="B6" s="5">
        <f>'Moving 7 day ave'!X6</f>
        <v>1068.0085714285713</v>
      </c>
    </row>
    <row r="7" spans="1:3" x14ac:dyDescent="0.35">
      <c r="A7" s="1">
        <f>'Moving 7 day ave'!A7</f>
        <v>43469</v>
      </c>
      <c r="B7" s="5">
        <f>'Moving 7 day ave'!X7</f>
        <v>996.88000000000011</v>
      </c>
    </row>
    <row r="8" spans="1:3" x14ac:dyDescent="0.35">
      <c r="A8" s="1">
        <f>'Moving 7 day ave'!A8</f>
        <v>43470</v>
      </c>
      <c r="B8" s="5">
        <f>'Moving 7 day ave'!X8</f>
        <v>982.23714285714289</v>
      </c>
    </row>
    <row r="9" spans="1:3" x14ac:dyDescent="0.35">
      <c r="A9" s="1">
        <f>'Moving 7 day ave'!A9</f>
        <v>43471</v>
      </c>
      <c r="B9" s="5">
        <f>'Moving 7 day ave'!X9</f>
        <v>1111.4857142857143</v>
      </c>
    </row>
    <row r="10" spans="1:3" x14ac:dyDescent="0.35">
      <c r="A10" s="1">
        <f>'Moving 7 day ave'!A10</f>
        <v>43472</v>
      </c>
      <c r="B10" s="5">
        <f>'Moving 7 day ave'!X10</f>
        <v>1119.0285714285715</v>
      </c>
    </row>
    <row r="11" spans="1:3" x14ac:dyDescent="0.35">
      <c r="A11" s="1">
        <f>'Moving 7 day ave'!A11</f>
        <v>43473</v>
      </c>
      <c r="B11" s="5">
        <f>'Moving 7 day ave'!X11</f>
        <v>1103.1571428571428</v>
      </c>
    </row>
    <row r="12" spans="1:3" x14ac:dyDescent="0.35">
      <c r="A12" s="1">
        <f>'Moving 7 day ave'!A12</f>
        <v>43474</v>
      </c>
      <c r="B12" s="5">
        <f>'Moving 7 day ave'!X12</f>
        <v>1166.6571428571428</v>
      </c>
    </row>
    <row r="13" spans="1:3" x14ac:dyDescent="0.35">
      <c r="A13" s="1">
        <f>'Moving 7 day ave'!A13</f>
        <v>43475</v>
      </c>
      <c r="B13" s="5">
        <f>'Moving 7 day ave'!X13</f>
        <v>1165.98</v>
      </c>
    </row>
    <row r="14" spans="1:3" x14ac:dyDescent="0.35">
      <c r="A14" s="1">
        <f>'Moving 7 day ave'!A14</f>
        <v>43476</v>
      </c>
      <c r="B14" s="5">
        <f>'Moving 7 day ave'!X14</f>
        <v>1226.9228571428573</v>
      </c>
    </row>
    <row r="15" spans="1:3" x14ac:dyDescent="0.35">
      <c r="A15" s="1">
        <f>'Moving 7 day ave'!A15</f>
        <v>43477</v>
      </c>
      <c r="B15" s="5">
        <f>'Moving 7 day ave'!X15</f>
        <v>1350.1228571428571</v>
      </c>
    </row>
    <row r="16" spans="1:3" x14ac:dyDescent="0.35">
      <c r="A16" s="1">
        <f>'Moving 7 day ave'!A16</f>
        <v>43478</v>
      </c>
      <c r="B16" s="5">
        <f>'Moving 7 day ave'!X16</f>
        <v>1399.8085714285714</v>
      </c>
    </row>
    <row r="17" spans="1:2" x14ac:dyDescent="0.35">
      <c r="A17" s="1">
        <f>'Moving 7 day ave'!A17</f>
        <v>43479</v>
      </c>
      <c r="B17" s="5">
        <f>'Moving 7 day ave'!X17</f>
        <v>1429.9799999999998</v>
      </c>
    </row>
    <row r="18" spans="1:2" x14ac:dyDescent="0.35">
      <c r="A18" s="1">
        <f>'Moving 7 day ave'!A18</f>
        <v>43480</v>
      </c>
      <c r="B18" s="5">
        <f>'Moving 7 day ave'!X18</f>
        <v>1434.0371428571427</v>
      </c>
    </row>
    <row r="19" spans="1:2" x14ac:dyDescent="0.35">
      <c r="A19" s="1">
        <f>'Moving 7 day ave'!A19</f>
        <v>43481</v>
      </c>
      <c r="B19" s="5">
        <f>'Moving 7 day ave'!X19</f>
        <v>1398.4942857142855</v>
      </c>
    </row>
    <row r="20" spans="1:2" x14ac:dyDescent="0.35">
      <c r="A20" s="1">
        <f>'Moving 7 day ave'!A20</f>
        <v>43482</v>
      </c>
      <c r="B20" s="5">
        <f>'Moving 7 day ave'!X20</f>
        <v>1398.4942857142855</v>
      </c>
    </row>
    <row r="21" spans="1:2" x14ac:dyDescent="0.35">
      <c r="A21" s="1">
        <f>'Moving 7 day ave'!A21</f>
        <v>43483</v>
      </c>
      <c r="B21" s="5">
        <f>'Moving 7 day ave'!X21</f>
        <v>1285.6242857142859</v>
      </c>
    </row>
    <row r="22" spans="1:2" x14ac:dyDescent="0.35">
      <c r="A22" s="1">
        <f>'Moving 7 day ave'!A22</f>
        <v>43484</v>
      </c>
      <c r="B22" s="5">
        <f>'Moving 7 day ave'!X22</f>
        <v>1229.2242857142858</v>
      </c>
    </row>
    <row r="23" spans="1:2" x14ac:dyDescent="0.35">
      <c r="A23" s="1">
        <f>'Moving 7 day ave'!A23</f>
        <v>43485</v>
      </c>
      <c r="B23" s="5">
        <f>'Moving 7 day ave'!X23</f>
        <v>1236.052857142857</v>
      </c>
    </row>
    <row r="24" spans="1:2" x14ac:dyDescent="0.35">
      <c r="A24" s="1">
        <f>'Moving 7 day ave'!A24</f>
        <v>43486</v>
      </c>
      <c r="B24" s="5">
        <f>'Moving 7 day ave'!X24</f>
        <v>1195.2099999999998</v>
      </c>
    </row>
    <row r="25" spans="1:2" x14ac:dyDescent="0.35">
      <c r="A25" s="1">
        <f>'Moving 7 day ave'!A25</f>
        <v>43487</v>
      </c>
      <c r="B25" s="5">
        <f>'Moving 7 day ave'!X25</f>
        <v>1208.1671428571428</v>
      </c>
    </row>
    <row r="26" spans="1:2" x14ac:dyDescent="0.35">
      <c r="A26" s="1">
        <f>'Moving 7 day ave'!A26</f>
        <v>43488</v>
      </c>
      <c r="B26" s="5">
        <f>'Moving 7 day ave'!X26</f>
        <v>1039.8528571428571</v>
      </c>
    </row>
    <row r="27" spans="1:2" x14ac:dyDescent="0.35">
      <c r="A27" s="1">
        <f>'Moving 7 day ave'!A27</f>
        <v>43489</v>
      </c>
      <c r="B27" s="5">
        <f>'Moving 7 day ave'!X27</f>
        <v>1040.5300000000002</v>
      </c>
    </row>
    <row r="28" spans="1:2" x14ac:dyDescent="0.35">
      <c r="A28" s="1">
        <f>'Moving 7 day ave'!A28</f>
        <v>43490</v>
      </c>
      <c r="B28" s="5">
        <f>'Moving 7 day ave'!X28</f>
        <v>1081.2285714285713</v>
      </c>
    </row>
    <row r="29" spans="1:2" x14ac:dyDescent="0.35">
      <c r="A29" s="1">
        <f>'Moving 7 day ave'!A29</f>
        <v>43491</v>
      </c>
      <c r="B29" s="5">
        <f>'Moving 7 day ave'!X29</f>
        <v>1026.8571428571429</v>
      </c>
    </row>
    <row r="30" spans="1:2" x14ac:dyDescent="0.35">
      <c r="A30" s="1">
        <f>'Moving 7 day ave'!A30</f>
        <v>43492</v>
      </c>
      <c r="B30" s="5">
        <f>'Moving 7 day ave'!X30</f>
        <v>1013.5</v>
      </c>
    </row>
    <row r="31" spans="1:2" x14ac:dyDescent="0.35">
      <c r="A31" s="1">
        <f>'Moving 7 day ave'!A31</f>
        <v>43493</v>
      </c>
      <c r="B31" s="5">
        <f>'Moving 7 day ave'!X31</f>
        <v>990.31428571428569</v>
      </c>
    </row>
    <row r="32" spans="1:2" x14ac:dyDescent="0.35">
      <c r="A32" s="1">
        <f>'Moving 7 day ave'!A32</f>
        <v>43494</v>
      </c>
      <c r="B32" s="5">
        <f>'Moving 7 day ave'!X32</f>
        <v>1043.7142857142858</v>
      </c>
    </row>
    <row r="33" spans="1:2" x14ac:dyDescent="0.35">
      <c r="A33" s="1">
        <f>'Moving 7 day ave'!A33</f>
        <v>43495</v>
      </c>
      <c r="B33" s="5">
        <f>'Moving 7 day ave'!X33</f>
        <v>1390.957142857143</v>
      </c>
    </row>
    <row r="34" spans="1:2" x14ac:dyDescent="0.35">
      <c r="A34" s="1"/>
      <c r="B34" s="5"/>
    </row>
    <row r="35" spans="1:2" x14ac:dyDescent="0.35">
      <c r="A35" s="1"/>
      <c r="B35" s="5"/>
    </row>
    <row r="36" spans="1:2" x14ac:dyDescent="0.35">
      <c r="A36" s="1"/>
      <c r="B36" s="5"/>
    </row>
    <row r="37" spans="1:2" x14ac:dyDescent="0.35">
      <c r="A37" s="1"/>
      <c r="B37" s="5"/>
    </row>
    <row r="38" spans="1:2" x14ac:dyDescent="0.35">
      <c r="A38" s="1"/>
      <c r="B38" s="5"/>
    </row>
    <row r="39" spans="1:2" x14ac:dyDescent="0.35">
      <c r="A39" s="1"/>
      <c r="B39" s="5"/>
    </row>
    <row r="40" spans="1:2" x14ac:dyDescent="0.35">
      <c r="A40" s="1"/>
      <c r="B40" s="5"/>
    </row>
    <row r="41" spans="1:2" x14ac:dyDescent="0.35">
      <c r="A41" s="1"/>
      <c r="B41" s="5"/>
    </row>
    <row r="42" spans="1:2" x14ac:dyDescent="0.35">
      <c r="A42" s="1"/>
      <c r="B42" s="5"/>
    </row>
    <row r="43" spans="1:2" x14ac:dyDescent="0.35">
      <c r="A43" s="1"/>
      <c r="B43" s="5"/>
    </row>
    <row r="44" spans="1:2" x14ac:dyDescent="0.35">
      <c r="A44" s="1"/>
      <c r="B44" s="5"/>
    </row>
    <row r="45" spans="1:2" x14ac:dyDescent="0.35">
      <c r="A45" s="1"/>
      <c r="B45" s="5"/>
    </row>
    <row r="46" spans="1:2" x14ac:dyDescent="0.35">
      <c r="A46" s="1"/>
      <c r="B46" s="5"/>
    </row>
    <row r="47" spans="1:2" x14ac:dyDescent="0.35">
      <c r="A47" s="1"/>
      <c r="B47" s="5"/>
    </row>
    <row r="48" spans="1:2" x14ac:dyDescent="0.35">
      <c r="A48" s="1"/>
      <c r="B48" s="5"/>
    </row>
    <row r="49" spans="1:2" x14ac:dyDescent="0.35">
      <c r="A49" s="1"/>
      <c r="B49" s="5"/>
    </row>
    <row r="50" spans="1:2" x14ac:dyDescent="0.35">
      <c r="A50" s="1"/>
      <c r="B50" s="5"/>
    </row>
    <row r="51" spans="1:2" x14ac:dyDescent="0.35">
      <c r="A51" s="1"/>
      <c r="B51" s="5"/>
    </row>
    <row r="52" spans="1:2" x14ac:dyDescent="0.35">
      <c r="A52" s="1"/>
      <c r="B52" s="5"/>
    </row>
    <row r="53" spans="1:2" x14ac:dyDescent="0.35">
      <c r="A53" s="1"/>
      <c r="B53" s="5"/>
    </row>
    <row r="54" spans="1:2" x14ac:dyDescent="0.35">
      <c r="A54" s="1"/>
      <c r="B54" s="5"/>
    </row>
    <row r="55" spans="1:2" x14ac:dyDescent="0.35">
      <c r="A55" s="1"/>
      <c r="B55" s="5"/>
    </row>
    <row r="56" spans="1:2" x14ac:dyDescent="0.35">
      <c r="A56" s="1"/>
      <c r="B56" s="5"/>
    </row>
    <row r="57" spans="1:2" x14ac:dyDescent="0.35">
      <c r="A57" s="1"/>
      <c r="B57" s="5"/>
    </row>
    <row r="58" spans="1:2" x14ac:dyDescent="0.35">
      <c r="A58" s="1"/>
      <c r="B58" s="5"/>
    </row>
    <row r="59" spans="1:2" x14ac:dyDescent="0.35">
      <c r="A59" s="1"/>
      <c r="B59" s="5"/>
    </row>
    <row r="60" spans="1:2" x14ac:dyDescent="0.35">
      <c r="A60" s="1"/>
      <c r="B60" s="5"/>
    </row>
    <row r="61" spans="1:2" x14ac:dyDescent="0.35">
      <c r="A61" s="1"/>
      <c r="B61" s="5"/>
    </row>
    <row r="62" spans="1:2" x14ac:dyDescent="0.35">
      <c r="A62" s="1"/>
      <c r="B62" s="5"/>
    </row>
    <row r="63" spans="1:2" x14ac:dyDescent="0.35">
      <c r="A63" s="1"/>
      <c r="B63" s="5"/>
    </row>
    <row r="64" spans="1:2" x14ac:dyDescent="0.35">
      <c r="A64" s="1"/>
      <c r="B64" s="5"/>
    </row>
    <row r="65" spans="1:2" x14ac:dyDescent="0.35">
      <c r="A65" s="1"/>
      <c r="B65" s="5"/>
    </row>
    <row r="66" spans="1:2" x14ac:dyDescent="0.35">
      <c r="A66" s="1"/>
      <c r="B66" s="5"/>
    </row>
    <row r="67" spans="1:2" x14ac:dyDescent="0.35">
      <c r="A67" s="1"/>
      <c r="B67" s="5"/>
    </row>
    <row r="68" spans="1:2" x14ac:dyDescent="0.35">
      <c r="A68" s="1"/>
      <c r="B68" s="5"/>
    </row>
    <row r="69" spans="1:2" x14ac:dyDescent="0.35">
      <c r="A69" s="1"/>
      <c r="B69" s="5"/>
    </row>
    <row r="70" spans="1:2" x14ac:dyDescent="0.35">
      <c r="A70" s="1"/>
      <c r="B70" s="5"/>
    </row>
    <row r="71" spans="1:2" x14ac:dyDescent="0.35">
      <c r="A71" s="1"/>
      <c r="B71" s="5"/>
    </row>
    <row r="72" spans="1:2" x14ac:dyDescent="0.35">
      <c r="A72" s="1"/>
      <c r="B72" s="5"/>
    </row>
    <row r="73" spans="1:2" x14ac:dyDescent="0.35">
      <c r="A73" s="1"/>
      <c r="B73" s="5"/>
    </row>
    <row r="74" spans="1:2" x14ac:dyDescent="0.35">
      <c r="A74" s="1"/>
      <c r="B74" s="5"/>
    </row>
    <row r="75" spans="1:2" x14ac:dyDescent="0.35">
      <c r="A75" s="1"/>
      <c r="B75" s="5"/>
    </row>
    <row r="76" spans="1:2" x14ac:dyDescent="0.35">
      <c r="A76" s="1"/>
      <c r="B76" s="5"/>
    </row>
    <row r="77" spans="1:2" x14ac:dyDescent="0.35">
      <c r="A77" s="1"/>
      <c r="B77" s="5"/>
    </row>
    <row r="78" spans="1:2" x14ac:dyDescent="0.35">
      <c r="A78" s="1"/>
      <c r="B78" s="5"/>
    </row>
    <row r="79" spans="1:2" x14ac:dyDescent="0.35">
      <c r="A79" s="1"/>
      <c r="B79" s="5"/>
    </row>
    <row r="80" spans="1:2" x14ac:dyDescent="0.35">
      <c r="A80" s="1"/>
      <c r="B80" s="5"/>
    </row>
    <row r="81" spans="1:2" x14ac:dyDescent="0.35">
      <c r="A81" s="1"/>
      <c r="B81" s="5"/>
    </row>
    <row r="82" spans="1:2" x14ac:dyDescent="0.35">
      <c r="A82" s="1"/>
      <c r="B82" s="5"/>
    </row>
    <row r="83" spans="1:2" x14ac:dyDescent="0.35">
      <c r="A83" s="1"/>
      <c r="B83" s="5"/>
    </row>
    <row r="84" spans="1:2" x14ac:dyDescent="0.35">
      <c r="A84" s="1"/>
      <c r="B84" s="5"/>
    </row>
    <row r="85" spans="1:2" x14ac:dyDescent="0.35">
      <c r="A85" s="1"/>
      <c r="B85" s="5"/>
    </row>
    <row r="86" spans="1:2" x14ac:dyDescent="0.35">
      <c r="A86" s="1"/>
      <c r="B86" s="5"/>
    </row>
    <row r="87" spans="1:2" x14ac:dyDescent="0.35">
      <c r="A87" s="1"/>
      <c r="B87" s="5"/>
    </row>
    <row r="88" spans="1:2" x14ac:dyDescent="0.35">
      <c r="A88" s="1"/>
      <c r="B88" s="5"/>
    </row>
    <row r="89" spans="1:2" x14ac:dyDescent="0.35">
      <c r="A89" s="1"/>
      <c r="B89" s="5"/>
    </row>
    <row r="90" spans="1:2" x14ac:dyDescent="0.35">
      <c r="A90" s="1"/>
      <c r="B90" s="5"/>
    </row>
    <row r="91" spans="1:2" x14ac:dyDescent="0.35">
      <c r="A91" s="1"/>
      <c r="B91" s="5"/>
    </row>
    <row r="92" spans="1:2" x14ac:dyDescent="0.35">
      <c r="A92" s="1"/>
      <c r="B92" s="5"/>
    </row>
    <row r="93" spans="1:2" x14ac:dyDescent="0.35">
      <c r="A93" s="1"/>
      <c r="B93" s="5"/>
    </row>
    <row r="94" spans="1:2" x14ac:dyDescent="0.35">
      <c r="A94" s="1"/>
      <c r="B94" s="5"/>
    </row>
    <row r="95" spans="1:2" x14ac:dyDescent="0.35">
      <c r="A95" s="1"/>
      <c r="B95" s="5"/>
    </row>
    <row r="96" spans="1:2" x14ac:dyDescent="0.35">
      <c r="A96" s="1"/>
      <c r="B96" s="5"/>
    </row>
    <row r="97" spans="1:2" x14ac:dyDescent="0.35">
      <c r="A97" s="1"/>
      <c r="B97" s="5"/>
    </row>
    <row r="98" spans="1:2" x14ac:dyDescent="0.35">
      <c r="A98" s="1"/>
      <c r="B98" s="5"/>
    </row>
    <row r="99" spans="1:2" x14ac:dyDescent="0.35">
      <c r="A99" s="1"/>
      <c r="B99" s="5"/>
    </row>
    <row r="100" spans="1:2" x14ac:dyDescent="0.35">
      <c r="A100" s="1"/>
      <c r="B100" s="5"/>
    </row>
    <row r="101" spans="1:2" x14ac:dyDescent="0.35">
      <c r="A101" s="1"/>
      <c r="B101" s="5"/>
    </row>
    <row r="102" spans="1:2" x14ac:dyDescent="0.35">
      <c r="A102" s="1"/>
      <c r="B102" s="5"/>
    </row>
    <row r="103" spans="1:2" x14ac:dyDescent="0.35">
      <c r="A103" s="1"/>
      <c r="B103" s="5"/>
    </row>
    <row r="104" spans="1:2" x14ac:dyDescent="0.35">
      <c r="A104" s="1"/>
      <c r="B104" s="5"/>
    </row>
    <row r="105" spans="1:2" x14ac:dyDescent="0.35">
      <c r="A105" s="1"/>
      <c r="B105" s="5"/>
    </row>
    <row r="106" spans="1:2" x14ac:dyDescent="0.35">
      <c r="A106" s="1"/>
      <c r="B106" s="5"/>
    </row>
    <row r="107" spans="1:2" x14ac:dyDescent="0.35">
      <c r="A107" s="1"/>
      <c r="B107" s="5"/>
    </row>
    <row r="108" spans="1:2" x14ac:dyDescent="0.35">
      <c r="A108" s="1"/>
      <c r="B108" s="5"/>
    </row>
    <row r="109" spans="1:2" x14ac:dyDescent="0.35">
      <c r="A109" s="1"/>
      <c r="B109" s="5"/>
    </row>
    <row r="110" spans="1:2" x14ac:dyDescent="0.35">
      <c r="A110" s="1"/>
      <c r="B110" s="5"/>
    </row>
    <row r="111" spans="1:2" x14ac:dyDescent="0.35">
      <c r="A111" s="1"/>
      <c r="B111" s="5"/>
    </row>
    <row r="112" spans="1:2" x14ac:dyDescent="0.35">
      <c r="A112" s="1"/>
      <c r="B112" s="5"/>
    </row>
    <row r="113" spans="1:2" x14ac:dyDescent="0.35">
      <c r="A113" s="1"/>
      <c r="B113" s="5"/>
    </row>
    <row r="114" spans="1:2" x14ac:dyDescent="0.35">
      <c r="A114" s="1"/>
      <c r="B114" s="5"/>
    </row>
    <row r="115" spans="1:2" x14ac:dyDescent="0.35">
      <c r="A115" s="1"/>
      <c r="B115" s="5"/>
    </row>
    <row r="116" spans="1:2" x14ac:dyDescent="0.35">
      <c r="A116" s="1"/>
      <c r="B116" s="5"/>
    </row>
    <row r="117" spans="1:2" x14ac:dyDescent="0.35">
      <c r="A117" s="1"/>
      <c r="B117" s="5"/>
    </row>
    <row r="118" spans="1:2" x14ac:dyDescent="0.35">
      <c r="A118" s="1"/>
      <c r="B118" s="5"/>
    </row>
    <row r="119" spans="1:2" x14ac:dyDescent="0.35">
      <c r="A119" s="1"/>
      <c r="B119" s="5"/>
    </row>
    <row r="120" spans="1:2" x14ac:dyDescent="0.35">
      <c r="A120" s="1"/>
      <c r="B120" s="5"/>
    </row>
    <row r="121" spans="1:2" x14ac:dyDescent="0.35">
      <c r="A121" s="1"/>
      <c r="B121" s="5"/>
    </row>
    <row r="122" spans="1:2" x14ac:dyDescent="0.35">
      <c r="A122" s="1"/>
      <c r="B122" s="5"/>
    </row>
    <row r="123" spans="1:2" x14ac:dyDescent="0.35">
      <c r="A123" s="1"/>
      <c r="B123" s="5"/>
    </row>
    <row r="124" spans="1:2" x14ac:dyDescent="0.35">
      <c r="A124" s="1"/>
      <c r="B124" s="5"/>
    </row>
    <row r="125" spans="1:2" x14ac:dyDescent="0.35">
      <c r="A125" s="1"/>
      <c r="B125" s="5"/>
    </row>
    <row r="126" spans="1:2" x14ac:dyDescent="0.35">
      <c r="A126" s="1"/>
      <c r="B126" s="5"/>
    </row>
    <row r="127" spans="1:2" x14ac:dyDescent="0.35">
      <c r="A127" s="1"/>
      <c r="B127" s="5"/>
    </row>
    <row r="128" spans="1:2" x14ac:dyDescent="0.35">
      <c r="A128" s="1"/>
      <c r="B128" s="5"/>
    </row>
    <row r="129" spans="1:2" x14ac:dyDescent="0.35">
      <c r="A129" s="1"/>
      <c r="B129" s="5"/>
    </row>
    <row r="130" spans="1:2" x14ac:dyDescent="0.35">
      <c r="A130" s="1"/>
      <c r="B130" s="5"/>
    </row>
    <row r="131" spans="1:2" x14ac:dyDescent="0.35">
      <c r="A131" s="1"/>
      <c r="B131" s="5"/>
    </row>
    <row r="132" spans="1:2" x14ac:dyDescent="0.35">
      <c r="A132" s="1"/>
      <c r="B132" s="5"/>
    </row>
    <row r="133" spans="1:2" x14ac:dyDescent="0.35">
      <c r="A133" s="1"/>
      <c r="B133" s="5"/>
    </row>
    <row r="134" spans="1:2" x14ac:dyDescent="0.35">
      <c r="A134" s="1"/>
      <c r="B134" s="5"/>
    </row>
    <row r="135" spans="1:2" x14ac:dyDescent="0.35">
      <c r="A135" s="1"/>
      <c r="B135" s="5"/>
    </row>
    <row r="136" spans="1:2" x14ac:dyDescent="0.35">
      <c r="A136" s="1"/>
      <c r="B136" s="5"/>
    </row>
    <row r="137" spans="1:2" x14ac:dyDescent="0.35">
      <c r="A137" s="1"/>
      <c r="B137" s="5"/>
    </row>
    <row r="138" spans="1:2" x14ac:dyDescent="0.35">
      <c r="A138" s="1"/>
      <c r="B138" s="5"/>
    </row>
    <row r="139" spans="1:2" x14ac:dyDescent="0.35">
      <c r="A139" s="1"/>
      <c r="B139" s="5"/>
    </row>
    <row r="140" spans="1:2" x14ac:dyDescent="0.35">
      <c r="A140" s="1"/>
      <c r="B140" s="5"/>
    </row>
    <row r="141" spans="1:2" x14ac:dyDescent="0.35">
      <c r="A141" s="1"/>
      <c r="B141" s="5"/>
    </row>
    <row r="142" spans="1:2" x14ac:dyDescent="0.35">
      <c r="A142" s="1"/>
      <c r="B142" s="5"/>
    </row>
    <row r="143" spans="1:2" x14ac:dyDescent="0.35">
      <c r="A143" s="1"/>
      <c r="B143" s="5"/>
    </row>
    <row r="144" spans="1:2" x14ac:dyDescent="0.35">
      <c r="A144" s="1"/>
      <c r="B144" s="5"/>
    </row>
    <row r="145" spans="1:2" x14ac:dyDescent="0.35">
      <c r="A145" s="1"/>
      <c r="B145" s="5"/>
    </row>
    <row r="146" spans="1:2" x14ac:dyDescent="0.35">
      <c r="A146" s="1"/>
      <c r="B146" s="5"/>
    </row>
    <row r="147" spans="1:2" x14ac:dyDescent="0.35">
      <c r="A147" s="1"/>
      <c r="B147" s="5"/>
    </row>
    <row r="148" spans="1:2" x14ac:dyDescent="0.35">
      <c r="A148" s="1"/>
      <c r="B148" s="5"/>
    </row>
    <row r="149" spans="1:2" x14ac:dyDescent="0.35">
      <c r="A149" s="1"/>
      <c r="B149" s="5"/>
    </row>
    <row r="150" spans="1:2" x14ac:dyDescent="0.35">
      <c r="A150" s="1"/>
      <c r="B150" s="5"/>
    </row>
    <row r="151" spans="1:2" x14ac:dyDescent="0.35">
      <c r="A151" s="1"/>
      <c r="B151" s="5"/>
    </row>
    <row r="152" spans="1:2" x14ac:dyDescent="0.35">
      <c r="A152" s="1"/>
      <c r="B152" s="5"/>
    </row>
    <row r="153" spans="1:2" x14ac:dyDescent="0.35">
      <c r="A153" s="1"/>
      <c r="B153" s="5"/>
    </row>
    <row r="154" spans="1:2" x14ac:dyDescent="0.35">
      <c r="A154" s="1"/>
      <c r="B154" s="5"/>
    </row>
    <row r="155" spans="1:2" x14ac:dyDescent="0.35">
      <c r="A155" s="1"/>
      <c r="B155" s="5"/>
    </row>
    <row r="156" spans="1:2" x14ac:dyDescent="0.35">
      <c r="A156" s="1"/>
      <c r="B156" s="5"/>
    </row>
    <row r="157" spans="1:2" x14ac:dyDescent="0.35">
      <c r="A157" s="1"/>
      <c r="B157" s="5"/>
    </row>
    <row r="158" spans="1:2" x14ac:dyDescent="0.35">
      <c r="A158" s="1"/>
      <c r="B158" s="5"/>
    </row>
    <row r="159" spans="1:2" x14ac:dyDescent="0.35">
      <c r="A159" s="1"/>
      <c r="B159" s="5"/>
    </row>
    <row r="160" spans="1:2" x14ac:dyDescent="0.35">
      <c r="A160" s="1"/>
      <c r="B160" s="5"/>
    </row>
    <row r="161" spans="1:2" x14ac:dyDescent="0.35">
      <c r="A161" s="1"/>
      <c r="B161" s="5"/>
    </row>
    <row r="162" spans="1:2" x14ac:dyDescent="0.35">
      <c r="A162" s="1"/>
      <c r="B162" s="5"/>
    </row>
    <row r="163" spans="1:2" x14ac:dyDescent="0.35">
      <c r="A163" s="1"/>
      <c r="B163" s="5"/>
    </row>
    <row r="164" spans="1:2" x14ac:dyDescent="0.35">
      <c r="A164" s="1"/>
      <c r="B164" s="5"/>
    </row>
    <row r="165" spans="1:2" x14ac:dyDescent="0.35">
      <c r="A165" s="1"/>
      <c r="B165" s="5"/>
    </row>
    <row r="166" spans="1:2" x14ac:dyDescent="0.35">
      <c r="A166" s="1"/>
      <c r="B166" s="5"/>
    </row>
    <row r="167" spans="1:2" x14ac:dyDescent="0.35">
      <c r="A167" s="1"/>
      <c r="B167" s="5"/>
    </row>
    <row r="168" spans="1:2" x14ac:dyDescent="0.35">
      <c r="A168" s="1"/>
      <c r="B168" s="5"/>
    </row>
    <row r="169" spans="1:2" x14ac:dyDescent="0.35">
      <c r="A169" s="1"/>
      <c r="B169" s="5"/>
    </row>
    <row r="170" spans="1:2" x14ac:dyDescent="0.35">
      <c r="A170" s="1"/>
      <c r="B170" s="5"/>
    </row>
    <row r="171" spans="1:2" x14ac:dyDescent="0.35">
      <c r="A171" s="1"/>
      <c r="B171" s="5"/>
    </row>
    <row r="172" spans="1:2" x14ac:dyDescent="0.35">
      <c r="A172" s="1"/>
      <c r="B172" s="5"/>
    </row>
    <row r="173" spans="1:2" x14ac:dyDescent="0.35">
      <c r="A173" s="1"/>
      <c r="B173" s="5"/>
    </row>
    <row r="174" spans="1:2" x14ac:dyDescent="0.35">
      <c r="A174" s="1"/>
      <c r="B174" s="5"/>
    </row>
    <row r="175" spans="1:2" x14ac:dyDescent="0.35">
      <c r="A175" s="1"/>
      <c r="B175" s="5"/>
    </row>
    <row r="176" spans="1:2" x14ac:dyDescent="0.35">
      <c r="A176" s="1"/>
      <c r="B176" s="5"/>
    </row>
    <row r="177" spans="1:2" x14ac:dyDescent="0.35">
      <c r="A177" s="1"/>
      <c r="B177" s="5"/>
    </row>
    <row r="178" spans="1:2" x14ac:dyDescent="0.35">
      <c r="A178" s="1"/>
      <c r="B178" s="5"/>
    </row>
    <row r="179" spans="1:2" x14ac:dyDescent="0.35">
      <c r="A179" s="1"/>
      <c r="B179" s="5"/>
    </row>
    <row r="180" spans="1:2" x14ac:dyDescent="0.35">
      <c r="A180" s="1"/>
      <c r="B180" s="5"/>
    </row>
    <row r="181" spans="1:2" x14ac:dyDescent="0.35">
      <c r="A181" s="1"/>
      <c r="B181" s="5"/>
    </row>
    <row r="182" spans="1:2" x14ac:dyDescent="0.35">
      <c r="A182" s="1"/>
      <c r="B182" s="5"/>
    </row>
    <row r="183" spans="1:2" x14ac:dyDescent="0.35">
      <c r="A183" s="1"/>
      <c r="B183" s="5"/>
    </row>
    <row r="184" spans="1:2" x14ac:dyDescent="0.35">
      <c r="A184" s="1"/>
      <c r="B184" s="5"/>
    </row>
    <row r="185" spans="1:2" x14ac:dyDescent="0.35">
      <c r="A185" s="1"/>
      <c r="B185" s="5"/>
    </row>
    <row r="186" spans="1:2" x14ac:dyDescent="0.35">
      <c r="A186" s="1"/>
      <c r="B186" s="5"/>
    </row>
    <row r="187" spans="1:2" x14ac:dyDescent="0.35">
      <c r="A187" s="1"/>
      <c r="B187" s="5"/>
    </row>
    <row r="188" spans="1:2" x14ac:dyDescent="0.35">
      <c r="A188" s="1"/>
      <c r="B188" s="5"/>
    </row>
    <row r="189" spans="1:2" x14ac:dyDescent="0.35">
      <c r="A189" s="1"/>
      <c r="B189" s="5"/>
    </row>
    <row r="190" spans="1:2" x14ac:dyDescent="0.35">
      <c r="A190" s="1"/>
      <c r="B190" s="5"/>
    </row>
    <row r="191" spans="1:2" x14ac:dyDescent="0.35">
      <c r="A191" s="1"/>
      <c r="B191" s="5"/>
    </row>
    <row r="192" spans="1:2" x14ac:dyDescent="0.35">
      <c r="A192" s="1"/>
      <c r="B192" s="5"/>
    </row>
    <row r="193" spans="1:2" x14ac:dyDescent="0.35">
      <c r="A193" s="1"/>
      <c r="B193" s="5"/>
    </row>
    <row r="194" spans="1:2" x14ac:dyDescent="0.35">
      <c r="A194" s="1"/>
      <c r="B194" s="5"/>
    </row>
    <row r="195" spans="1:2" x14ac:dyDescent="0.35">
      <c r="A195" s="1"/>
      <c r="B195" s="5"/>
    </row>
    <row r="196" spans="1:2" x14ac:dyDescent="0.35">
      <c r="A196" s="1"/>
      <c r="B196" s="5"/>
    </row>
    <row r="197" spans="1:2" x14ac:dyDescent="0.35">
      <c r="A197" s="1"/>
      <c r="B197" s="5"/>
    </row>
    <row r="198" spans="1:2" x14ac:dyDescent="0.35">
      <c r="A198" s="1"/>
      <c r="B198" s="5"/>
    </row>
    <row r="199" spans="1:2" x14ac:dyDescent="0.35">
      <c r="A199" s="1"/>
      <c r="B199" s="5"/>
    </row>
    <row r="200" spans="1:2" x14ac:dyDescent="0.35">
      <c r="A200" s="1"/>
      <c r="B200" s="5"/>
    </row>
    <row r="201" spans="1:2" x14ac:dyDescent="0.35">
      <c r="A201" s="1"/>
      <c r="B201" s="5"/>
    </row>
    <row r="202" spans="1:2" x14ac:dyDescent="0.35">
      <c r="A202" s="1"/>
      <c r="B202" s="5"/>
    </row>
    <row r="203" spans="1:2" x14ac:dyDescent="0.35">
      <c r="A203" s="1"/>
      <c r="B203" s="5"/>
    </row>
    <row r="204" spans="1:2" x14ac:dyDescent="0.35">
      <c r="A204" s="1"/>
      <c r="B204" s="5"/>
    </row>
    <row r="205" spans="1:2" x14ac:dyDescent="0.35">
      <c r="A205" s="1"/>
      <c r="B205" s="5"/>
    </row>
    <row r="206" spans="1:2" x14ac:dyDescent="0.35">
      <c r="A206" s="1"/>
      <c r="B206" s="5"/>
    </row>
    <row r="207" spans="1:2" x14ac:dyDescent="0.35">
      <c r="A207" s="1"/>
      <c r="B207" s="5"/>
    </row>
    <row r="208" spans="1:2" x14ac:dyDescent="0.35">
      <c r="A208" s="1"/>
      <c r="B208" s="5"/>
    </row>
    <row r="209" spans="1:2" x14ac:dyDescent="0.35">
      <c r="A209" s="1"/>
      <c r="B209" s="5"/>
    </row>
    <row r="210" spans="1:2" x14ac:dyDescent="0.35">
      <c r="A210" s="1"/>
      <c r="B210" s="5"/>
    </row>
    <row r="211" spans="1:2" x14ac:dyDescent="0.35">
      <c r="A211" s="1"/>
      <c r="B211" s="5"/>
    </row>
    <row r="212" spans="1:2" x14ac:dyDescent="0.35">
      <c r="A212" s="1"/>
      <c r="B212" s="5"/>
    </row>
    <row r="213" spans="1:2" x14ac:dyDescent="0.35">
      <c r="A213" s="1"/>
      <c r="B213" s="5"/>
    </row>
    <row r="214" spans="1:2" x14ac:dyDescent="0.35">
      <c r="A214" s="1"/>
      <c r="B214" s="5"/>
    </row>
    <row r="215" spans="1:2" x14ac:dyDescent="0.35">
      <c r="A215" s="1"/>
      <c r="B215" s="5"/>
    </row>
    <row r="216" spans="1:2" x14ac:dyDescent="0.35">
      <c r="A216" s="1"/>
      <c r="B216" s="5"/>
    </row>
    <row r="217" spans="1:2" x14ac:dyDescent="0.35">
      <c r="A217" s="1"/>
      <c r="B217" s="5"/>
    </row>
    <row r="218" spans="1:2" x14ac:dyDescent="0.35">
      <c r="A218" s="1"/>
      <c r="B218" s="5"/>
    </row>
    <row r="219" spans="1:2" x14ac:dyDescent="0.35">
      <c r="A219" s="1"/>
      <c r="B219" s="5"/>
    </row>
    <row r="220" spans="1:2" x14ac:dyDescent="0.35">
      <c r="A220" s="1"/>
      <c r="B220" s="5"/>
    </row>
    <row r="221" spans="1:2" x14ac:dyDescent="0.35">
      <c r="A221" s="1"/>
      <c r="B221" s="5"/>
    </row>
    <row r="222" spans="1:2" x14ac:dyDescent="0.35">
      <c r="A222" s="1"/>
      <c r="B222" s="5"/>
    </row>
    <row r="223" spans="1:2" x14ac:dyDescent="0.35">
      <c r="A223" s="1"/>
      <c r="B223" s="5"/>
    </row>
    <row r="224" spans="1:2" x14ac:dyDescent="0.35">
      <c r="A224" s="1"/>
      <c r="B224" s="5"/>
    </row>
    <row r="225" spans="1:2" x14ac:dyDescent="0.35">
      <c r="A225" s="1"/>
      <c r="B225" s="5"/>
    </row>
    <row r="226" spans="1:2" x14ac:dyDescent="0.35">
      <c r="A226" s="1"/>
      <c r="B226" s="5"/>
    </row>
    <row r="227" spans="1:2" x14ac:dyDescent="0.35">
      <c r="A227" s="1"/>
      <c r="B227" s="5"/>
    </row>
    <row r="228" spans="1:2" x14ac:dyDescent="0.35">
      <c r="A228" s="1"/>
      <c r="B228" s="5"/>
    </row>
    <row r="229" spans="1:2" x14ac:dyDescent="0.35">
      <c r="A229" s="1"/>
      <c r="B229" s="5"/>
    </row>
    <row r="230" spans="1:2" x14ac:dyDescent="0.35">
      <c r="A230" s="1"/>
      <c r="B230" s="5"/>
    </row>
    <row r="231" spans="1:2" x14ac:dyDescent="0.35">
      <c r="A231" s="1"/>
      <c r="B231" s="5"/>
    </row>
    <row r="232" spans="1:2" x14ac:dyDescent="0.35">
      <c r="A232" s="1"/>
      <c r="B232" s="5"/>
    </row>
    <row r="233" spans="1:2" x14ac:dyDescent="0.35">
      <c r="A233" s="1"/>
      <c r="B233" s="5"/>
    </row>
    <row r="234" spans="1:2" x14ac:dyDescent="0.35">
      <c r="A234" s="1"/>
      <c r="B234" s="5"/>
    </row>
    <row r="235" spans="1:2" x14ac:dyDescent="0.35">
      <c r="A235" s="1"/>
      <c r="B235" s="5"/>
    </row>
    <row r="236" spans="1:2" x14ac:dyDescent="0.35">
      <c r="A236" s="1"/>
      <c r="B236" s="5"/>
    </row>
    <row r="237" spans="1:2" x14ac:dyDescent="0.35">
      <c r="A237" s="1"/>
      <c r="B237" s="5"/>
    </row>
    <row r="238" spans="1:2" x14ac:dyDescent="0.35">
      <c r="A238" s="1"/>
      <c r="B238" s="5"/>
    </row>
    <row r="239" spans="1:2" x14ac:dyDescent="0.35">
      <c r="A239" s="1"/>
      <c r="B239" s="5"/>
    </row>
    <row r="240" spans="1:2" x14ac:dyDescent="0.35">
      <c r="A240" s="1"/>
      <c r="B240" s="5"/>
    </row>
    <row r="241" spans="1:2" x14ac:dyDescent="0.35">
      <c r="A241" s="1"/>
      <c r="B241" s="5"/>
    </row>
    <row r="242" spans="1:2" x14ac:dyDescent="0.35">
      <c r="A242" s="1"/>
      <c r="B242" s="5"/>
    </row>
    <row r="243" spans="1:2" x14ac:dyDescent="0.35">
      <c r="A243" s="1"/>
      <c r="B243" s="5"/>
    </row>
    <row r="244" spans="1:2" x14ac:dyDescent="0.35">
      <c r="A244" s="1"/>
      <c r="B244" s="5"/>
    </row>
    <row r="245" spans="1:2" x14ac:dyDescent="0.35">
      <c r="A245" s="1"/>
      <c r="B245" s="5"/>
    </row>
    <row r="246" spans="1:2" x14ac:dyDescent="0.35">
      <c r="A246" s="1"/>
      <c r="B246" s="5"/>
    </row>
    <row r="247" spans="1:2" x14ac:dyDescent="0.35">
      <c r="A247" s="1"/>
      <c r="B247" s="5"/>
    </row>
    <row r="248" spans="1:2" x14ac:dyDescent="0.35">
      <c r="A248" s="1"/>
      <c r="B248" s="5"/>
    </row>
    <row r="249" spans="1:2" x14ac:dyDescent="0.35">
      <c r="A249" s="1"/>
      <c r="B249" s="5"/>
    </row>
    <row r="250" spans="1:2" x14ac:dyDescent="0.35">
      <c r="A250" s="1"/>
      <c r="B250" s="5"/>
    </row>
    <row r="251" spans="1:2" x14ac:dyDescent="0.35">
      <c r="A251" s="1"/>
      <c r="B251" s="5"/>
    </row>
    <row r="252" spans="1:2" x14ac:dyDescent="0.35">
      <c r="A252" s="1"/>
      <c r="B252" s="5"/>
    </row>
    <row r="253" spans="1:2" x14ac:dyDescent="0.35">
      <c r="A253" s="1"/>
      <c r="B253" s="5"/>
    </row>
    <row r="254" spans="1:2" x14ac:dyDescent="0.35">
      <c r="A254" s="1"/>
      <c r="B254" s="5"/>
    </row>
    <row r="255" spans="1:2" x14ac:dyDescent="0.35">
      <c r="A255" s="1"/>
      <c r="B255" s="5"/>
    </row>
    <row r="256" spans="1:2" x14ac:dyDescent="0.35">
      <c r="A256" s="1"/>
      <c r="B256" s="5"/>
    </row>
    <row r="257" spans="1:2" x14ac:dyDescent="0.35">
      <c r="A257" s="1"/>
      <c r="B257" s="5"/>
    </row>
    <row r="258" spans="1:2" x14ac:dyDescent="0.35">
      <c r="A258" s="1"/>
      <c r="B258" s="5"/>
    </row>
    <row r="259" spans="1:2" x14ac:dyDescent="0.35">
      <c r="A259" s="1"/>
      <c r="B259" s="5"/>
    </row>
    <row r="260" spans="1:2" x14ac:dyDescent="0.35">
      <c r="A260" s="1"/>
      <c r="B260" s="5"/>
    </row>
    <row r="261" spans="1:2" x14ac:dyDescent="0.35">
      <c r="A261" s="1"/>
      <c r="B261" s="5"/>
    </row>
    <row r="262" spans="1:2" x14ac:dyDescent="0.35">
      <c r="A262" s="1"/>
      <c r="B262" s="5"/>
    </row>
    <row r="263" spans="1:2" x14ac:dyDescent="0.35">
      <c r="A263" s="1"/>
      <c r="B263" s="5"/>
    </row>
    <row r="264" spans="1:2" x14ac:dyDescent="0.35">
      <c r="A264" s="1"/>
      <c r="B264" s="5"/>
    </row>
    <row r="265" spans="1:2" x14ac:dyDescent="0.35">
      <c r="A265" s="1"/>
      <c r="B265" s="5"/>
    </row>
    <row r="266" spans="1:2" x14ac:dyDescent="0.35">
      <c r="A266" s="1"/>
      <c r="B266" s="5"/>
    </row>
    <row r="267" spans="1:2" x14ac:dyDescent="0.35">
      <c r="A267" s="1"/>
      <c r="B267" s="5"/>
    </row>
    <row r="268" spans="1:2" x14ac:dyDescent="0.35">
      <c r="A268" s="1"/>
      <c r="B268" s="5"/>
    </row>
    <row r="269" spans="1:2" x14ac:dyDescent="0.35">
      <c r="A269" s="1"/>
      <c r="B269" s="5"/>
    </row>
    <row r="270" spans="1:2" x14ac:dyDescent="0.35">
      <c r="A270" s="1"/>
      <c r="B270" s="5"/>
    </row>
    <row r="271" spans="1:2" x14ac:dyDescent="0.35">
      <c r="A271" s="1"/>
      <c r="B271" s="5"/>
    </row>
    <row r="272" spans="1:2" x14ac:dyDescent="0.35">
      <c r="A272" s="1"/>
      <c r="B272" s="5"/>
    </row>
    <row r="273" spans="1:2" x14ac:dyDescent="0.35">
      <c r="A273" s="1"/>
      <c r="B273" s="5"/>
    </row>
    <row r="274" spans="1:2" x14ac:dyDescent="0.35">
      <c r="A274" s="1"/>
      <c r="B274" s="5"/>
    </row>
    <row r="275" spans="1:2" x14ac:dyDescent="0.35">
      <c r="A275" s="1"/>
      <c r="B275" s="5"/>
    </row>
    <row r="276" spans="1:2" x14ac:dyDescent="0.35">
      <c r="A276" s="1"/>
      <c r="B276" s="5"/>
    </row>
    <row r="277" spans="1:2" x14ac:dyDescent="0.35">
      <c r="A277" s="1"/>
      <c r="B277" s="5"/>
    </row>
    <row r="278" spans="1:2" x14ac:dyDescent="0.35">
      <c r="A278" s="1"/>
      <c r="B278" s="5"/>
    </row>
    <row r="279" spans="1:2" x14ac:dyDescent="0.35">
      <c r="A279" s="1"/>
      <c r="B279" s="5"/>
    </row>
    <row r="280" spans="1:2" x14ac:dyDescent="0.35">
      <c r="A280" s="1"/>
      <c r="B280" s="5"/>
    </row>
    <row r="281" spans="1:2" x14ac:dyDescent="0.35">
      <c r="A281" s="1"/>
      <c r="B281" s="5"/>
    </row>
    <row r="282" spans="1:2" x14ac:dyDescent="0.35">
      <c r="A282" s="1"/>
      <c r="B282" s="5"/>
    </row>
    <row r="283" spans="1:2" x14ac:dyDescent="0.35">
      <c r="A283" s="1"/>
      <c r="B283" s="5"/>
    </row>
    <row r="284" spans="1:2" x14ac:dyDescent="0.35">
      <c r="A284" s="1"/>
      <c r="B284" s="5"/>
    </row>
    <row r="285" spans="1:2" x14ac:dyDescent="0.35">
      <c r="A285" s="1"/>
      <c r="B285" s="5"/>
    </row>
    <row r="286" spans="1:2" x14ac:dyDescent="0.35">
      <c r="A286" s="1"/>
      <c r="B286" s="5"/>
    </row>
    <row r="287" spans="1:2" x14ac:dyDescent="0.35">
      <c r="A287" s="1"/>
      <c r="B287" s="5"/>
    </row>
    <row r="288" spans="1:2" x14ac:dyDescent="0.35">
      <c r="A288" s="1"/>
      <c r="B288" s="5"/>
    </row>
    <row r="289" spans="1:2" x14ac:dyDescent="0.35">
      <c r="A289" s="1"/>
      <c r="B289" s="5"/>
    </row>
    <row r="290" spans="1:2" x14ac:dyDescent="0.35">
      <c r="A290" s="1"/>
      <c r="B290" s="5"/>
    </row>
    <row r="291" spans="1:2" x14ac:dyDescent="0.35">
      <c r="A291" s="1"/>
      <c r="B291" s="5"/>
    </row>
    <row r="292" spans="1:2" x14ac:dyDescent="0.35">
      <c r="A292" s="1"/>
      <c r="B292" s="5"/>
    </row>
    <row r="293" spans="1:2" x14ac:dyDescent="0.35">
      <c r="A293" s="1"/>
      <c r="B293" s="5"/>
    </row>
    <row r="294" spans="1:2" x14ac:dyDescent="0.35">
      <c r="A294" s="1"/>
      <c r="B294" s="5"/>
    </row>
    <row r="295" spans="1:2" x14ac:dyDescent="0.35">
      <c r="A295" s="1"/>
      <c r="B295" s="5"/>
    </row>
    <row r="296" spans="1:2" x14ac:dyDescent="0.35">
      <c r="A296" s="1"/>
      <c r="B296" s="5"/>
    </row>
    <row r="297" spans="1:2" x14ac:dyDescent="0.35">
      <c r="A297" s="1"/>
      <c r="B297" s="5"/>
    </row>
    <row r="298" spans="1:2" x14ac:dyDescent="0.35">
      <c r="A298" s="1"/>
      <c r="B298" s="5"/>
    </row>
    <row r="299" spans="1:2" x14ac:dyDescent="0.35">
      <c r="A299" s="1"/>
      <c r="B299" s="5"/>
    </row>
    <row r="300" spans="1:2" x14ac:dyDescent="0.35">
      <c r="A300" s="1"/>
      <c r="B300" s="5"/>
    </row>
    <row r="301" spans="1:2" x14ac:dyDescent="0.35">
      <c r="A301" s="1"/>
      <c r="B301" s="5"/>
    </row>
    <row r="302" spans="1:2" x14ac:dyDescent="0.35">
      <c r="A302" s="1"/>
      <c r="B302" s="5"/>
    </row>
    <row r="303" spans="1:2" x14ac:dyDescent="0.35">
      <c r="A303" s="1"/>
      <c r="B303" s="5"/>
    </row>
    <row r="304" spans="1:2" x14ac:dyDescent="0.35">
      <c r="A304" s="1"/>
      <c r="B304" s="5"/>
    </row>
    <row r="305" spans="1:2" x14ac:dyDescent="0.35">
      <c r="A305" s="1"/>
      <c r="B305" s="5"/>
    </row>
    <row r="306" spans="1:2" x14ac:dyDescent="0.35">
      <c r="A306" s="1"/>
      <c r="B306" s="5"/>
    </row>
    <row r="307" spans="1:2" x14ac:dyDescent="0.35">
      <c r="A307" s="1"/>
      <c r="B307" s="5"/>
    </row>
    <row r="308" spans="1:2" x14ac:dyDescent="0.35">
      <c r="A308" s="1"/>
      <c r="B308" s="5"/>
    </row>
    <row r="309" spans="1:2" x14ac:dyDescent="0.35">
      <c r="A309" s="1"/>
      <c r="B309" s="5"/>
    </row>
    <row r="310" spans="1:2" x14ac:dyDescent="0.35">
      <c r="A310" s="1"/>
      <c r="B310" s="5"/>
    </row>
    <row r="311" spans="1:2" x14ac:dyDescent="0.35">
      <c r="A311" s="1"/>
      <c r="B311" s="5"/>
    </row>
    <row r="312" spans="1:2" x14ac:dyDescent="0.35">
      <c r="A312" s="1"/>
      <c r="B312" s="5"/>
    </row>
    <row r="313" spans="1:2" x14ac:dyDescent="0.35">
      <c r="A313" s="1"/>
      <c r="B313" s="5"/>
    </row>
    <row r="314" spans="1:2" x14ac:dyDescent="0.35">
      <c r="A314" s="1"/>
      <c r="B314" s="5"/>
    </row>
    <row r="315" spans="1:2" x14ac:dyDescent="0.35">
      <c r="A315" s="1"/>
      <c r="B315" s="5"/>
    </row>
    <row r="316" spans="1:2" x14ac:dyDescent="0.35">
      <c r="A316" s="1"/>
      <c r="B316" s="5"/>
    </row>
    <row r="317" spans="1:2" x14ac:dyDescent="0.35">
      <c r="A317" s="1"/>
      <c r="B317" s="5"/>
    </row>
    <row r="318" spans="1:2" x14ac:dyDescent="0.35">
      <c r="A318" s="1"/>
      <c r="B318" s="5"/>
    </row>
    <row r="319" spans="1:2" x14ac:dyDescent="0.35">
      <c r="A319" s="1"/>
      <c r="B319" s="5"/>
    </row>
    <row r="320" spans="1:2" x14ac:dyDescent="0.35">
      <c r="A320" s="1"/>
      <c r="B320" s="5"/>
    </row>
    <row r="321" spans="1:2" x14ac:dyDescent="0.35">
      <c r="A321" s="1"/>
      <c r="B321" s="5"/>
    </row>
    <row r="322" spans="1:2" x14ac:dyDescent="0.35">
      <c r="A322" s="1"/>
      <c r="B322" s="5"/>
    </row>
    <row r="323" spans="1:2" x14ac:dyDescent="0.35">
      <c r="A323" s="1"/>
      <c r="B323" s="5"/>
    </row>
    <row r="324" spans="1:2" x14ac:dyDescent="0.35">
      <c r="A324" s="1"/>
      <c r="B324" s="5"/>
    </row>
    <row r="325" spans="1:2" x14ac:dyDescent="0.35">
      <c r="A325" s="1"/>
      <c r="B325" s="5"/>
    </row>
    <row r="326" spans="1:2" x14ac:dyDescent="0.35">
      <c r="A326" s="1"/>
      <c r="B326" s="5"/>
    </row>
    <row r="327" spans="1:2" x14ac:dyDescent="0.35">
      <c r="A327" s="1"/>
      <c r="B327" s="5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344"/>
  <sheetViews>
    <sheetView workbookViewId="0"/>
  </sheetViews>
  <sheetFormatPr defaultRowHeight="14.5" x14ac:dyDescent="0.35"/>
  <cols>
    <col min="1" max="1" width="11.81640625" customWidth="1"/>
  </cols>
  <sheetData>
    <row r="1" spans="1:3" x14ac:dyDescent="0.35">
      <c r="A1" t="s">
        <v>0</v>
      </c>
      <c r="B1" s="5" t="str">
        <f>'Moving 7 day ave'!AA1</f>
        <v>Magnesium</v>
      </c>
      <c r="C1" t="s">
        <v>69</v>
      </c>
    </row>
    <row r="2" spans="1:3" x14ac:dyDescent="0.35">
      <c r="A2" t="s">
        <v>59</v>
      </c>
      <c r="B2" s="5">
        <f>'Moving 7 day ave'!AA2</f>
        <v>500</v>
      </c>
    </row>
    <row r="3" spans="1:3" x14ac:dyDescent="0.35">
      <c r="A3" t="s">
        <v>68</v>
      </c>
      <c r="B3" s="5">
        <f>'Moving 7 day ave'!AA3</f>
        <v>420</v>
      </c>
    </row>
    <row r="4" spans="1:3" x14ac:dyDescent="0.35">
      <c r="A4" s="1">
        <f>'Moving 7 day ave'!A4</f>
        <v>43466</v>
      </c>
      <c r="B4" s="5">
        <f>'Moving 7 day ave'!AA4</f>
        <v>540.93999999999994</v>
      </c>
    </row>
    <row r="5" spans="1:3" x14ac:dyDescent="0.35">
      <c r="A5" s="1">
        <f>'Moving 7 day ave'!A5</f>
        <v>43467</v>
      </c>
      <c r="B5" s="5">
        <f>'Moving 7 day ave'!AA5</f>
        <v>538.36714285714277</v>
      </c>
    </row>
    <row r="6" spans="1:3" x14ac:dyDescent="0.35">
      <c r="A6" s="1">
        <f>'Moving 7 day ave'!A6</f>
        <v>43468</v>
      </c>
      <c r="B6" s="5">
        <f>'Moving 7 day ave'!AA6</f>
        <v>505.63285714285712</v>
      </c>
    </row>
    <row r="7" spans="1:3" x14ac:dyDescent="0.35">
      <c r="A7" s="1">
        <f>'Moving 7 day ave'!A7</f>
        <v>43469</v>
      </c>
      <c r="B7" s="5">
        <f>'Moving 7 day ave'!AA7</f>
        <v>523.79142857142858</v>
      </c>
    </row>
    <row r="8" spans="1:3" x14ac:dyDescent="0.35">
      <c r="A8" s="1">
        <f>'Moving 7 day ave'!A8</f>
        <v>43470</v>
      </c>
      <c r="B8" s="5">
        <f>'Moving 7 day ave'!AA8</f>
        <v>526.15857142857135</v>
      </c>
    </row>
    <row r="9" spans="1:3" x14ac:dyDescent="0.35">
      <c r="A9" s="1">
        <f>'Moving 7 day ave'!A9</f>
        <v>43471</v>
      </c>
      <c r="B9" s="5">
        <f>'Moving 7 day ave'!AA9</f>
        <v>553.82428571428568</v>
      </c>
    </row>
    <row r="10" spans="1:3" x14ac:dyDescent="0.35">
      <c r="A10" s="1">
        <f>'Moving 7 day ave'!A10</f>
        <v>43472</v>
      </c>
      <c r="B10" s="5">
        <f>'Moving 7 day ave'!AA10</f>
        <v>555.91</v>
      </c>
    </row>
    <row r="11" spans="1:3" x14ac:dyDescent="0.35">
      <c r="A11" s="1">
        <f>'Moving 7 day ave'!A11</f>
        <v>43473</v>
      </c>
      <c r="B11" s="5">
        <f>'Moving 7 day ave'!AA11</f>
        <v>567.57857142857131</v>
      </c>
    </row>
    <row r="12" spans="1:3" x14ac:dyDescent="0.35">
      <c r="A12" s="1">
        <f>'Moving 7 day ave'!A12</f>
        <v>43474</v>
      </c>
      <c r="B12" s="5">
        <f>'Moving 7 day ave'!AA12</f>
        <v>592.24857142857138</v>
      </c>
    </row>
    <row r="13" spans="1:3" x14ac:dyDescent="0.35">
      <c r="A13" s="1">
        <f>'Moving 7 day ave'!A13</f>
        <v>43475</v>
      </c>
      <c r="B13" s="5">
        <f>'Moving 7 day ave'!AA13</f>
        <v>591.90999999999985</v>
      </c>
    </row>
    <row r="14" spans="1:3" x14ac:dyDescent="0.35">
      <c r="A14" s="1">
        <f>'Moving 7 day ave'!A14</f>
        <v>43476</v>
      </c>
      <c r="B14" s="5">
        <f>'Moving 7 day ave'!AA14</f>
        <v>562.3685714285715</v>
      </c>
    </row>
    <row r="15" spans="1:3" x14ac:dyDescent="0.35">
      <c r="A15" s="1">
        <f>'Moving 7 day ave'!A15</f>
        <v>43477</v>
      </c>
      <c r="B15" s="5">
        <f>'Moving 7 day ave'!AA15</f>
        <v>527.71857142857141</v>
      </c>
    </row>
    <row r="16" spans="1:3" x14ac:dyDescent="0.35">
      <c r="A16" s="1">
        <f>'Moving 7 day ave'!A16</f>
        <v>43478</v>
      </c>
      <c r="B16" s="5">
        <f>'Moving 7 day ave'!AA16</f>
        <v>542.27571428571434</v>
      </c>
    </row>
    <row r="17" spans="1:2" x14ac:dyDescent="0.35">
      <c r="A17" s="1">
        <f>'Moving 7 day ave'!A17</f>
        <v>43479</v>
      </c>
      <c r="B17" s="5">
        <f>'Moving 7 day ave'!AA17</f>
        <v>536.46428571428567</v>
      </c>
    </row>
    <row r="18" spans="1:2" x14ac:dyDescent="0.35">
      <c r="A18" s="1">
        <f>'Moving 7 day ave'!A18</f>
        <v>43480</v>
      </c>
      <c r="B18" s="5">
        <f>'Moving 7 day ave'!AA18</f>
        <v>529.16999999999996</v>
      </c>
    </row>
    <row r="19" spans="1:2" x14ac:dyDescent="0.35">
      <c r="A19" s="1">
        <f>'Moving 7 day ave'!A19</f>
        <v>43481</v>
      </c>
      <c r="B19" s="5">
        <f>'Moving 7 day ave'!AA19</f>
        <v>515.24714285714288</v>
      </c>
    </row>
    <row r="20" spans="1:2" x14ac:dyDescent="0.35">
      <c r="A20" s="1">
        <f>'Moving 7 day ave'!A20</f>
        <v>43482</v>
      </c>
      <c r="B20" s="5">
        <f>'Moving 7 day ave'!AA20</f>
        <v>515.24714285714288</v>
      </c>
    </row>
    <row r="21" spans="1:2" x14ac:dyDescent="0.35">
      <c r="A21" s="1">
        <f>'Moving 7 day ave'!A21</f>
        <v>43483</v>
      </c>
      <c r="B21" s="5">
        <f>'Moving 7 day ave'!AA21</f>
        <v>555.06857142857143</v>
      </c>
    </row>
    <row r="22" spans="1:2" x14ac:dyDescent="0.35">
      <c r="A22" s="1">
        <f>'Moving 7 day ave'!A22</f>
        <v>43484</v>
      </c>
      <c r="B22" s="5">
        <f>'Moving 7 day ave'!AA22</f>
        <v>593.00142857142862</v>
      </c>
    </row>
    <row r="23" spans="1:2" x14ac:dyDescent="0.35">
      <c r="A23" s="1">
        <f>'Moving 7 day ave'!A23</f>
        <v>43485</v>
      </c>
      <c r="B23" s="5">
        <f>'Moving 7 day ave'!AA23</f>
        <v>583.31714285714281</v>
      </c>
    </row>
    <row r="24" spans="1:2" x14ac:dyDescent="0.35">
      <c r="A24" s="1">
        <f>'Moving 7 day ave'!A24</f>
        <v>43486</v>
      </c>
      <c r="B24" s="5">
        <f>'Moving 7 day ave'!AA24</f>
        <v>584.38</v>
      </c>
    </row>
    <row r="25" spans="1:2" x14ac:dyDescent="0.35">
      <c r="A25" s="1">
        <f>'Moving 7 day ave'!A25</f>
        <v>43487</v>
      </c>
      <c r="B25" s="5">
        <f>'Moving 7 day ave'!AA25</f>
        <v>579.7171428571429</v>
      </c>
    </row>
    <row r="26" spans="1:2" x14ac:dyDescent="0.35">
      <c r="A26" s="1">
        <f>'Moving 7 day ave'!A26</f>
        <v>43488</v>
      </c>
      <c r="B26" s="5">
        <f>'Moving 7 day ave'!AA26</f>
        <v>534.35285714285715</v>
      </c>
    </row>
    <row r="27" spans="1:2" x14ac:dyDescent="0.35">
      <c r="A27" s="1">
        <f>'Moving 7 day ave'!A27</f>
        <v>43489</v>
      </c>
      <c r="B27" s="5">
        <f>'Moving 7 day ave'!AA27</f>
        <v>534.69142857142856</v>
      </c>
    </row>
    <row r="28" spans="1:2" x14ac:dyDescent="0.35">
      <c r="A28" s="1">
        <f>'Moving 7 day ave'!A28</f>
        <v>43490</v>
      </c>
      <c r="B28" s="5">
        <f>'Moving 7 day ave'!AA28</f>
        <v>518.56571428571419</v>
      </c>
    </row>
    <row r="29" spans="1:2" x14ac:dyDescent="0.35">
      <c r="A29" s="1">
        <f>'Moving 7 day ave'!A29</f>
        <v>43491</v>
      </c>
      <c r="B29" s="5">
        <f>'Moving 7 day ave'!AA29</f>
        <v>519.06428571428569</v>
      </c>
    </row>
    <row r="30" spans="1:2" x14ac:dyDescent="0.35">
      <c r="A30" s="1">
        <f>'Moving 7 day ave'!A30</f>
        <v>43492</v>
      </c>
      <c r="B30" s="5">
        <f>'Moving 7 day ave'!AA30</f>
        <v>500.53000000000009</v>
      </c>
    </row>
    <row r="31" spans="1:2" x14ac:dyDescent="0.35">
      <c r="A31" s="1">
        <f>'Moving 7 day ave'!A31</f>
        <v>43493</v>
      </c>
      <c r="B31" s="5">
        <f>'Moving 7 day ave'!AA31</f>
        <v>487.62142857142862</v>
      </c>
    </row>
    <row r="32" spans="1:2" x14ac:dyDescent="0.35">
      <c r="A32" s="1">
        <f>'Moving 7 day ave'!A32</f>
        <v>43494</v>
      </c>
      <c r="B32" s="5">
        <f>'Moving 7 day ave'!AA32</f>
        <v>496.65285714285716</v>
      </c>
    </row>
    <row r="33" spans="1:2" x14ac:dyDescent="0.35">
      <c r="A33" s="1">
        <f>'Moving 7 day ave'!A33</f>
        <v>43495</v>
      </c>
      <c r="B33" s="5">
        <f>'Moving 7 day ave'!AA33</f>
        <v>549.95857142857142</v>
      </c>
    </row>
    <row r="34" spans="1:2" x14ac:dyDescent="0.35">
      <c r="A34" s="1"/>
      <c r="B34" s="5"/>
    </row>
    <row r="35" spans="1:2" x14ac:dyDescent="0.35">
      <c r="A35" s="1"/>
      <c r="B35" s="5"/>
    </row>
    <row r="36" spans="1:2" x14ac:dyDescent="0.35">
      <c r="A36" s="1"/>
      <c r="B36" s="5"/>
    </row>
    <row r="37" spans="1:2" x14ac:dyDescent="0.35">
      <c r="A37" s="1"/>
      <c r="B37" s="5"/>
    </row>
    <row r="38" spans="1:2" x14ac:dyDescent="0.35">
      <c r="A38" s="1"/>
      <c r="B38" s="5"/>
    </row>
    <row r="39" spans="1:2" x14ac:dyDescent="0.35">
      <c r="A39" s="1"/>
      <c r="B39" s="5"/>
    </row>
    <row r="40" spans="1:2" x14ac:dyDescent="0.35">
      <c r="A40" s="1"/>
      <c r="B40" s="5"/>
    </row>
    <row r="41" spans="1:2" x14ac:dyDescent="0.35">
      <c r="A41" s="1"/>
      <c r="B41" s="5"/>
    </row>
    <row r="42" spans="1:2" x14ac:dyDescent="0.35">
      <c r="A42" s="1"/>
      <c r="B42" s="5"/>
    </row>
    <row r="43" spans="1:2" x14ac:dyDescent="0.35">
      <c r="A43" s="1"/>
      <c r="B43" s="5"/>
    </row>
    <row r="44" spans="1:2" x14ac:dyDescent="0.35">
      <c r="A44" s="1"/>
      <c r="B44" s="5"/>
    </row>
    <row r="45" spans="1:2" x14ac:dyDescent="0.35">
      <c r="A45" s="1"/>
      <c r="B45" s="5"/>
    </row>
    <row r="46" spans="1:2" x14ac:dyDescent="0.35">
      <c r="A46" s="1"/>
      <c r="B46" s="5"/>
    </row>
    <row r="47" spans="1:2" x14ac:dyDescent="0.35">
      <c r="A47" s="1"/>
      <c r="B47" s="5"/>
    </row>
    <row r="48" spans="1:2" x14ac:dyDescent="0.35">
      <c r="A48" s="1"/>
      <c r="B48" s="5"/>
    </row>
    <row r="49" spans="1:2" x14ac:dyDescent="0.35">
      <c r="A49" s="1"/>
      <c r="B49" s="5"/>
    </row>
    <row r="50" spans="1:2" x14ac:dyDescent="0.35">
      <c r="A50" s="1"/>
      <c r="B50" s="5"/>
    </row>
    <row r="51" spans="1:2" x14ac:dyDescent="0.35">
      <c r="A51" s="1"/>
      <c r="B51" s="5"/>
    </row>
    <row r="52" spans="1:2" x14ac:dyDescent="0.35">
      <c r="A52" s="1"/>
      <c r="B52" s="5"/>
    </row>
    <row r="53" spans="1:2" x14ac:dyDescent="0.35">
      <c r="A53" s="1"/>
      <c r="B53" s="5"/>
    </row>
    <row r="54" spans="1:2" x14ac:dyDescent="0.35">
      <c r="A54" s="1"/>
      <c r="B54" s="5"/>
    </row>
    <row r="55" spans="1:2" x14ac:dyDescent="0.35">
      <c r="A55" s="1"/>
      <c r="B55" s="5"/>
    </row>
    <row r="56" spans="1:2" x14ac:dyDescent="0.35">
      <c r="A56" s="1"/>
      <c r="B56" s="5"/>
    </row>
    <row r="57" spans="1:2" x14ac:dyDescent="0.35">
      <c r="A57" s="1"/>
      <c r="B57" s="5"/>
    </row>
    <row r="58" spans="1:2" x14ac:dyDescent="0.35">
      <c r="A58" s="1"/>
      <c r="B58" s="5"/>
    </row>
    <row r="59" spans="1:2" x14ac:dyDescent="0.35">
      <c r="A59" s="1"/>
      <c r="B59" s="5"/>
    </row>
    <row r="60" spans="1:2" x14ac:dyDescent="0.35">
      <c r="A60" s="1"/>
      <c r="B60" s="5"/>
    </row>
    <row r="61" spans="1:2" x14ac:dyDescent="0.35">
      <c r="A61" s="1"/>
      <c r="B61" s="5"/>
    </row>
    <row r="62" spans="1:2" x14ac:dyDescent="0.35">
      <c r="A62" s="1"/>
      <c r="B62" s="5"/>
    </row>
    <row r="63" spans="1:2" x14ac:dyDescent="0.35">
      <c r="A63" s="1"/>
      <c r="B63" s="5"/>
    </row>
    <row r="64" spans="1:2" x14ac:dyDescent="0.35">
      <c r="A64" s="1"/>
      <c r="B64" s="5"/>
    </row>
    <row r="65" spans="1:2" x14ac:dyDescent="0.35">
      <c r="A65" s="1"/>
      <c r="B65" s="5"/>
    </row>
    <row r="66" spans="1:2" x14ac:dyDescent="0.35">
      <c r="A66" s="1"/>
      <c r="B66" s="5"/>
    </row>
    <row r="67" spans="1:2" x14ac:dyDescent="0.35">
      <c r="A67" s="1"/>
      <c r="B67" s="5"/>
    </row>
    <row r="68" spans="1:2" x14ac:dyDescent="0.35">
      <c r="A68" s="1"/>
      <c r="B68" s="5"/>
    </row>
    <row r="69" spans="1:2" x14ac:dyDescent="0.35">
      <c r="A69" s="1"/>
      <c r="B69" s="5"/>
    </row>
    <row r="70" spans="1:2" x14ac:dyDescent="0.35">
      <c r="A70" s="1"/>
      <c r="B70" s="5"/>
    </row>
    <row r="71" spans="1:2" x14ac:dyDescent="0.35">
      <c r="A71" s="1"/>
      <c r="B71" s="5"/>
    </row>
    <row r="72" spans="1:2" x14ac:dyDescent="0.35">
      <c r="A72" s="1"/>
      <c r="B72" s="5"/>
    </row>
    <row r="73" spans="1:2" x14ac:dyDescent="0.35">
      <c r="A73" s="1"/>
      <c r="B73" s="5"/>
    </row>
    <row r="74" spans="1:2" x14ac:dyDescent="0.35">
      <c r="A74" s="1"/>
      <c r="B74" s="5"/>
    </row>
    <row r="75" spans="1:2" x14ac:dyDescent="0.35">
      <c r="A75" s="1"/>
      <c r="B75" s="5"/>
    </row>
    <row r="76" spans="1:2" x14ac:dyDescent="0.35">
      <c r="A76" s="1"/>
      <c r="B76" s="5"/>
    </row>
    <row r="77" spans="1:2" x14ac:dyDescent="0.35">
      <c r="A77" s="1"/>
      <c r="B77" s="5"/>
    </row>
    <row r="78" spans="1:2" x14ac:dyDescent="0.35">
      <c r="A78" s="1"/>
      <c r="B78" s="5"/>
    </row>
    <row r="79" spans="1:2" x14ac:dyDescent="0.35">
      <c r="A79" s="1"/>
      <c r="B79" s="5"/>
    </row>
    <row r="80" spans="1:2" x14ac:dyDescent="0.35">
      <c r="A80" s="1"/>
      <c r="B80" s="5"/>
    </row>
    <row r="81" spans="1:2" x14ac:dyDescent="0.35">
      <c r="A81" s="1"/>
      <c r="B81" s="5"/>
    </row>
    <row r="82" spans="1:2" x14ac:dyDescent="0.35">
      <c r="A82" s="1"/>
      <c r="B82" s="5"/>
    </row>
    <row r="83" spans="1:2" x14ac:dyDescent="0.35">
      <c r="A83" s="1"/>
      <c r="B83" s="5"/>
    </row>
    <row r="84" spans="1:2" x14ac:dyDescent="0.35">
      <c r="A84" s="1"/>
      <c r="B84" s="5"/>
    </row>
    <row r="85" spans="1:2" x14ac:dyDescent="0.35">
      <c r="A85" s="1"/>
      <c r="B85" s="5"/>
    </row>
    <row r="86" spans="1:2" x14ac:dyDescent="0.35">
      <c r="A86" s="1"/>
      <c r="B86" s="5"/>
    </row>
    <row r="87" spans="1:2" x14ac:dyDescent="0.35">
      <c r="A87" s="1"/>
      <c r="B87" s="5"/>
    </row>
    <row r="88" spans="1:2" x14ac:dyDescent="0.35">
      <c r="A88" s="1"/>
      <c r="B88" s="5"/>
    </row>
    <row r="89" spans="1:2" x14ac:dyDescent="0.35">
      <c r="A89" s="1"/>
      <c r="B89" s="5"/>
    </row>
    <row r="90" spans="1:2" x14ac:dyDescent="0.35">
      <c r="A90" s="1"/>
      <c r="B90" s="5"/>
    </row>
    <row r="91" spans="1:2" x14ac:dyDescent="0.35">
      <c r="A91" s="1"/>
      <c r="B91" s="5"/>
    </row>
    <row r="92" spans="1:2" x14ac:dyDescent="0.35">
      <c r="A92" s="1"/>
      <c r="B92" s="5"/>
    </row>
    <row r="93" spans="1:2" x14ac:dyDescent="0.35">
      <c r="A93" s="1"/>
      <c r="B93" s="5"/>
    </row>
    <row r="94" spans="1:2" x14ac:dyDescent="0.35">
      <c r="A94" s="1"/>
      <c r="B94" s="5"/>
    </row>
    <row r="95" spans="1:2" x14ac:dyDescent="0.35">
      <c r="A95" s="1"/>
      <c r="B95" s="5"/>
    </row>
    <row r="96" spans="1:2" x14ac:dyDescent="0.35">
      <c r="A96" s="1"/>
      <c r="B96" s="5"/>
    </row>
    <row r="97" spans="1:2" x14ac:dyDescent="0.35">
      <c r="A97" s="1"/>
      <c r="B97" s="5"/>
    </row>
    <row r="98" spans="1:2" x14ac:dyDescent="0.35">
      <c r="A98" s="1"/>
      <c r="B98" s="5"/>
    </row>
    <row r="99" spans="1:2" x14ac:dyDescent="0.35">
      <c r="A99" s="1"/>
      <c r="B99" s="5"/>
    </row>
    <row r="100" spans="1:2" x14ac:dyDescent="0.35">
      <c r="A100" s="1"/>
      <c r="B100" s="5"/>
    </row>
    <row r="101" spans="1:2" x14ac:dyDescent="0.35">
      <c r="A101" s="1"/>
      <c r="B101" s="5"/>
    </row>
    <row r="102" spans="1:2" x14ac:dyDescent="0.35">
      <c r="A102" s="1"/>
      <c r="B102" s="5"/>
    </row>
    <row r="103" spans="1:2" x14ac:dyDescent="0.35">
      <c r="A103" s="1"/>
      <c r="B103" s="5"/>
    </row>
    <row r="104" spans="1:2" x14ac:dyDescent="0.35">
      <c r="A104" s="1"/>
      <c r="B104" s="5"/>
    </row>
    <row r="105" spans="1:2" x14ac:dyDescent="0.35">
      <c r="A105" s="1"/>
      <c r="B105" s="5"/>
    </row>
    <row r="106" spans="1:2" x14ac:dyDescent="0.35">
      <c r="A106" s="1"/>
      <c r="B106" s="5"/>
    </row>
    <row r="107" spans="1:2" x14ac:dyDescent="0.35">
      <c r="A107" s="1"/>
      <c r="B107" s="5"/>
    </row>
    <row r="108" spans="1:2" x14ac:dyDescent="0.35">
      <c r="A108" s="1"/>
      <c r="B108" s="5"/>
    </row>
    <row r="109" spans="1:2" x14ac:dyDescent="0.35">
      <c r="A109" s="1"/>
      <c r="B109" s="5"/>
    </row>
    <row r="110" spans="1:2" x14ac:dyDescent="0.35">
      <c r="A110" s="1"/>
      <c r="B110" s="5"/>
    </row>
    <row r="111" spans="1:2" x14ac:dyDescent="0.35">
      <c r="A111" s="1"/>
      <c r="B111" s="5"/>
    </row>
    <row r="112" spans="1:2" x14ac:dyDescent="0.35">
      <c r="A112" s="1"/>
      <c r="B112" s="5"/>
    </row>
    <row r="113" spans="1:2" x14ac:dyDescent="0.35">
      <c r="A113" s="1"/>
      <c r="B113" s="5"/>
    </row>
    <row r="114" spans="1:2" x14ac:dyDescent="0.35">
      <c r="A114" s="1"/>
      <c r="B114" s="5"/>
    </row>
    <row r="115" spans="1:2" x14ac:dyDescent="0.35">
      <c r="A115" s="1"/>
      <c r="B115" s="5"/>
    </row>
    <row r="116" spans="1:2" x14ac:dyDescent="0.35">
      <c r="A116" s="1"/>
      <c r="B116" s="5"/>
    </row>
    <row r="117" spans="1:2" x14ac:dyDescent="0.35">
      <c r="A117" s="1"/>
      <c r="B117" s="5"/>
    </row>
    <row r="118" spans="1:2" x14ac:dyDescent="0.35">
      <c r="A118" s="1"/>
      <c r="B118" s="5"/>
    </row>
    <row r="119" spans="1:2" x14ac:dyDescent="0.35">
      <c r="A119" s="1"/>
      <c r="B119" s="5"/>
    </row>
    <row r="120" spans="1:2" x14ac:dyDescent="0.35">
      <c r="A120" s="1"/>
      <c r="B120" s="5"/>
    </row>
    <row r="121" spans="1:2" x14ac:dyDescent="0.35">
      <c r="A121" s="1"/>
      <c r="B121" s="5"/>
    </row>
    <row r="122" spans="1:2" x14ac:dyDescent="0.35">
      <c r="A122" s="1"/>
      <c r="B122" s="5"/>
    </row>
    <row r="123" spans="1:2" x14ac:dyDescent="0.35">
      <c r="A123" s="1"/>
      <c r="B123" s="5"/>
    </row>
    <row r="124" spans="1:2" x14ac:dyDescent="0.35">
      <c r="A124" s="1"/>
      <c r="B124" s="5"/>
    </row>
    <row r="125" spans="1:2" x14ac:dyDescent="0.35">
      <c r="A125" s="1"/>
      <c r="B125" s="5"/>
    </row>
    <row r="126" spans="1:2" x14ac:dyDescent="0.35">
      <c r="A126" s="1"/>
      <c r="B126" s="5"/>
    </row>
    <row r="127" spans="1:2" x14ac:dyDescent="0.35">
      <c r="A127" s="1"/>
      <c r="B127" s="5"/>
    </row>
    <row r="128" spans="1:2" x14ac:dyDescent="0.35">
      <c r="A128" s="1"/>
      <c r="B128" s="5"/>
    </row>
    <row r="129" spans="1:2" x14ac:dyDescent="0.35">
      <c r="A129" s="1"/>
      <c r="B129" s="5"/>
    </row>
    <row r="130" spans="1:2" x14ac:dyDescent="0.35">
      <c r="A130" s="1"/>
      <c r="B130" s="5"/>
    </row>
    <row r="131" spans="1:2" x14ac:dyDescent="0.35">
      <c r="A131" s="1"/>
      <c r="B131" s="5"/>
    </row>
    <row r="132" spans="1:2" x14ac:dyDescent="0.35">
      <c r="A132" s="1"/>
      <c r="B132" s="5"/>
    </row>
    <row r="133" spans="1:2" x14ac:dyDescent="0.35">
      <c r="A133" s="1"/>
      <c r="B133" s="5"/>
    </row>
    <row r="134" spans="1:2" x14ac:dyDescent="0.35">
      <c r="A134" s="1"/>
      <c r="B134" s="5"/>
    </row>
    <row r="135" spans="1:2" x14ac:dyDescent="0.35">
      <c r="A135" s="1"/>
      <c r="B135" s="5"/>
    </row>
    <row r="136" spans="1:2" x14ac:dyDescent="0.35">
      <c r="A136" s="1"/>
      <c r="B136" s="5"/>
    </row>
    <row r="137" spans="1:2" x14ac:dyDescent="0.35">
      <c r="A137" s="1"/>
      <c r="B137" s="5"/>
    </row>
    <row r="138" spans="1:2" x14ac:dyDescent="0.35">
      <c r="A138" s="1"/>
      <c r="B138" s="5"/>
    </row>
    <row r="139" spans="1:2" x14ac:dyDescent="0.35">
      <c r="A139" s="1"/>
      <c r="B139" s="5"/>
    </row>
    <row r="140" spans="1:2" x14ac:dyDescent="0.35">
      <c r="A140" s="1"/>
      <c r="B140" s="5"/>
    </row>
    <row r="141" spans="1:2" x14ac:dyDescent="0.35">
      <c r="A141" s="1"/>
      <c r="B141" s="5"/>
    </row>
    <row r="142" spans="1:2" x14ac:dyDescent="0.35">
      <c r="A142" s="1"/>
      <c r="B142" s="5"/>
    </row>
    <row r="143" spans="1:2" x14ac:dyDescent="0.35">
      <c r="A143" s="1"/>
      <c r="B143" s="5"/>
    </row>
    <row r="144" spans="1:2" x14ac:dyDescent="0.35">
      <c r="A144" s="1"/>
      <c r="B144" s="5"/>
    </row>
    <row r="145" spans="1:2" x14ac:dyDescent="0.35">
      <c r="A145" s="1"/>
      <c r="B145" s="5"/>
    </row>
    <row r="146" spans="1:2" x14ac:dyDescent="0.35">
      <c r="A146" s="1"/>
      <c r="B146" s="5"/>
    </row>
    <row r="147" spans="1:2" x14ac:dyDescent="0.35">
      <c r="A147" s="1"/>
      <c r="B147" s="5"/>
    </row>
    <row r="148" spans="1:2" x14ac:dyDescent="0.35">
      <c r="A148" s="1"/>
      <c r="B148" s="5"/>
    </row>
    <row r="149" spans="1:2" x14ac:dyDescent="0.35">
      <c r="A149" s="1"/>
      <c r="B149" s="5"/>
    </row>
    <row r="150" spans="1:2" x14ac:dyDescent="0.35">
      <c r="A150" s="1"/>
      <c r="B150" s="5"/>
    </row>
    <row r="151" spans="1:2" x14ac:dyDescent="0.35">
      <c r="A151" s="1"/>
      <c r="B151" s="5"/>
    </row>
    <row r="152" spans="1:2" x14ac:dyDescent="0.35">
      <c r="A152" s="1"/>
      <c r="B152" s="5"/>
    </row>
    <row r="153" spans="1:2" x14ac:dyDescent="0.35">
      <c r="A153" s="1"/>
      <c r="B153" s="5"/>
    </row>
    <row r="154" spans="1:2" x14ac:dyDescent="0.35">
      <c r="A154" s="1"/>
      <c r="B154" s="5"/>
    </row>
    <row r="155" spans="1:2" x14ac:dyDescent="0.35">
      <c r="A155" s="1"/>
      <c r="B155" s="5"/>
    </row>
    <row r="156" spans="1:2" x14ac:dyDescent="0.35">
      <c r="A156" s="1"/>
      <c r="B156" s="5"/>
    </row>
    <row r="157" spans="1:2" x14ac:dyDescent="0.35">
      <c r="A157" s="1"/>
      <c r="B157" s="5"/>
    </row>
    <row r="158" spans="1:2" x14ac:dyDescent="0.35">
      <c r="A158" s="1"/>
      <c r="B158" s="5"/>
    </row>
    <row r="159" spans="1:2" x14ac:dyDescent="0.35">
      <c r="A159" s="1"/>
      <c r="B159" s="5"/>
    </row>
    <row r="160" spans="1:2" x14ac:dyDescent="0.35">
      <c r="A160" s="1"/>
      <c r="B160" s="5"/>
    </row>
    <row r="161" spans="1:2" x14ac:dyDescent="0.35">
      <c r="A161" s="1"/>
      <c r="B161" s="5"/>
    </row>
    <row r="162" spans="1:2" x14ac:dyDescent="0.35">
      <c r="A162" s="1"/>
      <c r="B162" s="5"/>
    </row>
    <row r="163" spans="1:2" x14ac:dyDescent="0.35">
      <c r="A163" s="1"/>
      <c r="B163" s="5"/>
    </row>
    <row r="164" spans="1:2" x14ac:dyDescent="0.35">
      <c r="A164" s="1"/>
      <c r="B164" s="5"/>
    </row>
    <row r="165" spans="1:2" x14ac:dyDescent="0.35">
      <c r="A165" s="1"/>
      <c r="B165" s="5"/>
    </row>
    <row r="166" spans="1:2" x14ac:dyDescent="0.35">
      <c r="A166" s="1"/>
      <c r="B166" s="5"/>
    </row>
    <row r="167" spans="1:2" x14ac:dyDescent="0.35">
      <c r="A167" s="1"/>
      <c r="B167" s="5"/>
    </row>
    <row r="168" spans="1:2" x14ac:dyDescent="0.35">
      <c r="A168" s="1"/>
      <c r="B168" s="5"/>
    </row>
    <row r="169" spans="1:2" x14ac:dyDescent="0.35">
      <c r="A169" s="1"/>
      <c r="B169" s="5"/>
    </row>
    <row r="170" spans="1:2" x14ac:dyDescent="0.35">
      <c r="A170" s="1"/>
      <c r="B170" s="5"/>
    </row>
    <row r="171" spans="1:2" x14ac:dyDescent="0.35">
      <c r="A171" s="1"/>
      <c r="B171" s="5"/>
    </row>
    <row r="172" spans="1:2" x14ac:dyDescent="0.35">
      <c r="A172" s="1"/>
      <c r="B172" s="5"/>
    </row>
    <row r="173" spans="1:2" x14ac:dyDescent="0.35">
      <c r="A173" s="1"/>
      <c r="B173" s="5"/>
    </row>
    <row r="174" spans="1:2" x14ac:dyDescent="0.35">
      <c r="A174" s="1"/>
      <c r="B174" s="5"/>
    </row>
    <row r="175" spans="1:2" x14ac:dyDescent="0.35">
      <c r="A175" s="1"/>
      <c r="B175" s="5"/>
    </row>
    <row r="176" spans="1:2" x14ac:dyDescent="0.35">
      <c r="A176" s="1"/>
      <c r="B176" s="5"/>
    </row>
    <row r="177" spans="1:2" x14ac:dyDescent="0.35">
      <c r="A177" s="1"/>
      <c r="B177" s="5"/>
    </row>
    <row r="178" spans="1:2" x14ac:dyDescent="0.35">
      <c r="A178" s="1"/>
      <c r="B178" s="5"/>
    </row>
    <row r="179" spans="1:2" x14ac:dyDescent="0.35">
      <c r="A179" s="1"/>
      <c r="B179" s="5"/>
    </row>
    <row r="180" spans="1:2" x14ac:dyDescent="0.35">
      <c r="A180" s="1"/>
      <c r="B180" s="5"/>
    </row>
    <row r="181" spans="1:2" x14ac:dyDescent="0.35">
      <c r="A181" s="1"/>
      <c r="B181" s="5"/>
    </row>
    <row r="182" spans="1:2" x14ac:dyDescent="0.35">
      <c r="A182" s="1"/>
      <c r="B182" s="5"/>
    </row>
    <row r="183" spans="1:2" x14ac:dyDescent="0.35">
      <c r="A183" s="1"/>
      <c r="B183" s="5"/>
    </row>
    <row r="184" spans="1:2" x14ac:dyDescent="0.35">
      <c r="A184" s="1"/>
      <c r="B184" s="5"/>
    </row>
    <row r="185" spans="1:2" x14ac:dyDescent="0.35">
      <c r="A185" s="1"/>
      <c r="B185" s="5"/>
    </row>
    <row r="186" spans="1:2" x14ac:dyDescent="0.35">
      <c r="A186" s="1"/>
      <c r="B186" s="5"/>
    </row>
    <row r="187" spans="1:2" x14ac:dyDescent="0.35">
      <c r="A187" s="1"/>
      <c r="B187" s="5"/>
    </row>
    <row r="188" spans="1:2" x14ac:dyDescent="0.35">
      <c r="A188" s="1"/>
      <c r="B188" s="5"/>
    </row>
    <row r="189" spans="1:2" x14ac:dyDescent="0.35">
      <c r="A189" s="1"/>
      <c r="B189" s="5"/>
    </row>
    <row r="190" spans="1:2" x14ac:dyDescent="0.35">
      <c r="A190" s="1"/>
      <c r="B190" s="5"/>
    </row>
    <row r="191" spans="1:2" x14ac:dyDescent="0.35">
      <c r="A191" s="1"/>
      <c r="B191" s="5"/>
    </row>
    <row r="192" spans="1:2" x14ac:dyDescent="0.35">
      <c r="A192" s="1"/>
      <c r="B192" s="5"/>
    </row>
    <row r="193" spans="1:2" x14ac:dyDescent="0.35">
      <c r="A193" s="1"/>
      <c r="B193" s="5"/>
    </row>
    <row r="194" spans="1:2" x14ac:dyDescent="0.35">
      <c r="A194" s="1"/>
      <c r="B194" s="5"/>
    </row>
    <row r="195" spans="1:2" x14ac:dyDescent="0.35">
      <c r="A195" s="1"/>
      <c r="B195" s="5"/>
    </row>
    <row r="196" spans="1:2" x14ac:dyDescent="0.35">
      <c r="A196" s="1"/>
      <c r="B196" s="5"/>
    </row>
    <row r="197" spans="1:2" x14ac:dyDescent="0.35">
      <c r="A197" s="1"/>
      <c r="B197" s="5"/>
    </row>
    <row r="198" spans="1:2" x14ac:dyDescent="0.35">
      <c r="A198" s="1"/>
      <c r="B198" s="5"/>
    </row>
    <row r="199" spans="1:2" x14ac:dyDescent="0.35">
      <c r="A199" s="1"/>
      <c r="B199" s="5"/>
    </row>
    <row r="200" spans="1:2" x14ac:dyDescent="0.35">
      <c r="A200" s="1"/>
      <c r="B200" s="5"/>
    </row>
    <row r="201" spans="1:2" x14ac:dyDescent="0.35">
      <c r="A201" s="1"/>
      <c r="B201" s="5"/>
    </row>
    <row r="202" spans="1:2" x14ac:dyDescent="0.35">
      <c r="A202" s="1"/>
      <c r="B202" s="5"/>
    </row>
    <row r="203" spans="1:2" x14ac:dyDescent="0.35">
      <c r="A203" s="1"/>
      <c r="B203" s="5"/>
    </row>
    <row r="204" spans="1:2" x14ac:dyDescent="0.35">
      <c r="A204" s="1"/>
      <c r="B204" s="5"/>
    </row>
    <row r="205" spans="1:2" x14ac:dyDescent="0.35">
      <c r="A205" s="1"/>
      <c r="B205" s="5"/>
    </row>
    <row r="206" spans="1:2" x14ac:dyDescent="0.35">
      <c r="A206" s="1"/>
      <c r="B206" s="5"/>
    </row>
    <row r="207" spans="1:2" x14ac:dyDescent="0.35">
      <c r="A207" s="1"/>
      <c r="B207" s="5"/>
    </row>
    <row r="208" spans="1:2" x14ac:dyDescent="0.35">
      <c r="A208" s="1"/>
      <c r="B208" s="5"/>
    </row>
    <row r="209" spans="1:2" x14ac:dyDescent="0.35">
      <c r="A209" s="1"/>
      <c r="B209" s="5"/>
    </row>
    <row r="210" spans="1:2" x14ac:dyDescent="0.35">
      <c r="A210" s="1"/>
      <c r="B210" s="5"/>
    </row>
    <row r="211" spans="1:2" x14ac:dyDescent="0.35">
      <c r="A211" s="1"/>
      <c r="B211" s="5"/>
    </row>
    <row r="212" spans="1:2" x14ac:dyDescent="0.35">
      <c r="A212" s="1"/>
      <c r="B212" s="5"/>
    </row>
    <row r="213" spans="1:2" x14ac:dyDescent="0.35">
      <c r="A213" s="1"/>
      <c r="B213" s="5"/>
    </row>
    <row r="214" spans="1:2" x14ac:dyDescent="0.35">
      <c r="A214" s="1"/>
      <c r="B214" s="5"/>
    </row>
    <row r="215" spans="1:2" x14ac:dyDescent="0.35">
      <c r="A215" s="1"/>
      <c r="B215" s="5"/>
    </row>
    <row r="216" spans="1:2" x14ac:dyDescent="0.35">
      <c r="A216" s="1"/>
      <c r="B216" s="5"/>
    </row>
    <row r="217" spans="1:2" x14ac:dyDescent="0.35">
      <c r="A217" s="1"/>
      <c r="B217" s="5"/>
    </row>
    <row r="218" spans="1:2" x14ac:dyDescent="0.35">
      <c r="A218" s="1"/>
      <c r="B218" s="5"/>
    </row>
    <row r="219" spans="1:2" x14ac:dyDescent="0.35">
      <c r="A219" s="1"/>
      <c r="B219" s="5"/>
    </row>
    <row r="220" spans="1:2" x14ac:dyDescent="0.35">
      <c r="A220" s="1"/>
      <c r="B220" s="5"/>
    </row>
    <row r="221" spans="1:2" x14ac:dyDescent="0.35">
      <c r="A221" s="1"/>
      <c r="B221" s="5"/>
    </row>
    <row r="222" spans="1:2" x14ac:dyDescent="0.35">
      <c r="A222" s="1"/>
      <c r="B222" s="5"/>
    </row>
    <row r="223" spans="1:2" x14ac:dyDescent="0.35">
      <c r="A223" s="1"/>
      <c r="B223" s="5"/>
    </row>
    <row r="224" spans="1:2" x14ac:dyDescent="0.35">
      <c r="A224" s="1"/>
      <c r="B224" s="5"/>
    </row>
    <row r="225" spans="1:2" x14ac:dyDescent="0.35">
      <c r="A225" s="1"/>
      <c r="B225" s="5"/>
    </row>
    <row r="226" spans="1:2" x14ac:dyDescent="0.35">
      <c r="A226" s="1"/>
      <c r="B226" s="5"/>
    </row>
    <row r="227" spans="1:2" x14ac:dyDescent="0.35">
      <c r="A227" s="1"/>
      <c r="B227" s="5"/>
    </row>
    <row r="228" spans="1:2" x14ac:dyDescent="0.35">
      <c r="A228" s="1"/>
      <c r="B228" s="5"/>
    </row>
    <row r="229" spans="1:2" x14ac:dyDescent="0.35">
      <c r="A229" s="1"/>
      <c r="B229" s="5"/>
    </row>
    <row r="230" spans="1:2" x14ac:dyDescent="0.35">
      <c r="A230" s="1"/>
      <c r="B230" s="5"/>
    </row>
    <row r="231" spans="1:2" x14ac:dyDescent="0.35">
      <c r="A231" s="1"/>
      <c r="B231" s="5"/>
    </row>
    <row r="232" spans="1:2" x14ac:dyDescent="0.35">
      <c r="A232" s="1"/>
      <c r="B232" s="5"/>
    </row>
    <row r="233" spans="1:2" x14ac:dyDescent="0.35">
      <c r="A233" s="1"/>
      <c r="B233" s="5"/>
    </row>
    <row r="234" spans="1:2" x14ac:dyDescent="0.35">
      <c r="A234" s="1"/>
      <c r="B234" s="5"/>
    </row>
    <row r="235" spans="1:2" x14ac:dyDescent="0.35">
      <c r="A235" s="1"/>
      <c r="B235" s="5"/>
    </row>
    <row r="236" spans="1:2" x14ac:dyDescent="0.35">
      <c r="A236" s="1"/>
      <c r="B236" s="5"/>
    </row>
    <row r="237" spans="1:2" x14ac:dyDescent="0.35">
      <c r="A237" s="1"/>
      <c r="B237" s="5"/>
    </row>
    <row r="238" spans="1:2" x14ac:dyDescent="0.35">
      <c r="A238" s="1"/>
      <c r="B238" s="5"/>
    </row>
    <row r="239" spans="1:2" x14ac:dyDescent="0.35">
      <c r="A239" s="1"/>
      <c r="B239" s="5"/>
    </row>
    <row r="240" spans="1:2" x14ac:dyDescent="0.35">
      <c r="A240" s="1"/>
      <c r="B240" s="5"/>
    </row>
    <row r="241" spans="1:2" x14ac:dyDescent="0.35">
      <c r="A241" s="1"/>
      <c r="B241" s="5"/>
    </row>
    <row r="242" spans="1:2" x14ac:dyDescent="0.35">
      <c r="A242" s="1"/>
      <c r="B242" s="5"/>
    </row>
    <row r="243" spans="1:2" x14ac:dyDescent="0.35">
      <c r="A243" s="1"/>
      <c r="B243" s="5"/>
    </row>
    <row r="244" spans="1:2" x14ac:dyDescent="0.35">
      <c r="A244" s="1"/>
      <c r="B244" s="5"/>
    </row>
    <row r="245" spans="1:2" x14ac:dyDescent="0.35">
      <c r="A245" s="1"/>
      <c r="B245" s="5"/>
    </row>
    <row r="246" spans="1:2" x14ac:dyDescent="0.35">
      <c r="A246" s="1"/>
      <c r="B246" s="5"/>
    </row>
    <row r="247" spans="1:2" x14ac:dyDescent="0.35">
      <c r="A247" s="1"/>
      <c r="B247" s="5"/>
    </row>
    <row r="248" spans="1:2" x14ac:dyDescent="0.35">
      <c r="A248" s="1"/>
      <c r="B248" s="5"/>
    </row>
    <row r="249" spans="1:2" x14ac:dyDescent="0.35">
      <c r="A249" s="1"/>
      <c r="B249" s="5"/>
    </row>
    <row r="250" spans="1:2" x14ac:dyDescent="0.35">
      <c r="A250" s="1"/>
      <c r="B250" s="5"/>
    </row>
    <row r="251" spans="1:2" x14ac:dyDescent="0.35">
      <c r="A251" s="1"/>
      <c r="B251" s="5"/>
    </row>
    <row r="252" spans="1:2" x14ac:dyDescent="0.35">
      <c r="A252" s="1"/>
      <c r="B252" s="5"/>
    </row>
    <row r="253" spans="1:2" x14ac:dyDescent="0.35">
      <c r="A253" s="1"/>
      <c r="B253" s="5"/>
    </row>
    <row r="254" spans="1:2" x14ac:dyDescent="0.35">
      <c r="A254" s="1"/>
      <c r="B254" s="5"/>
    </row>
    <row r="255" spans="1:2" x14ac:dyDescent="0.35">
      <c r="A255" s="1"/>
      <c r="B255" s="5"/>
    </row>
    <row r="256" spans="1:2" x14ac:dyDescent="0.35">
      <c r="A256" s="1"/>
      <c r="B256" s="5"/>
    </row>
    <row r="257" spans="1:2" x14ac:dyDescent="0.35">
      <c r="A257" s="1"/>
      <c r="B257" s="5"/>
    </row>
    <row r="258" spans="1:2" x14ac:dyDescent="0.35">
      <c r="A258" s="1"/>
      <c r="B258" s="5"/>
    </row>
    <row r="259" spans="1:2" x14ac:dyDescent="0.35">
      <c r="A259" s="1"/>
      <c r="B259" s="5"/>
    </row>
    <row r="260" spans="1:2" x14ac:dyDescent="0.35">
      <c r="A260" s="1"/>
      <c r="B260" s="5"/>
    </row>
    <row r="261" spans="1:2" x14ac:dyDescent="0.35">
      <c r="A261" s="1"/>
      <c r="B261" s="5"/>
    </row>
    <row r="262" spans="1:2" x14ac:dyDescent="0.35">
      <c r="A262" s="1"/>
      <c r="B262" s="5"/>
    </row>
    <row r="263" spans="1:2" x14ac:dyDescent="0.35">
      <c r="A263" s="1"/>
      <c r="B263" s="5"/>
    </row>
    <row r="264" spans="1:2" x14ac:dyDescent="0.35">
      <c r="A264" s="1"/>
      <c r="B264" s="5"/>
    </row>
    <row r="265" spans="1:2" x14ac:dyDescent="0.35">
      <c r="A265" s="1"/>
      <c r="B265" s="5"/>
    </row>
    <row r="266" spans="1:2" x14ac:dyDescent="0.35">
      <c r="A266" s="1"/>
      <c r="B266" s="5"/>
    </row>
    <row r="267" spans="1:2" x14ac:dyDescent="0.35">
      <c r="A267" s="1"/>
      <c r="B267" s="5"/>
    </row>
    <row r="268" spans="1:2" x14ac:dyDescent="0.35">
      <c r="A268" s="1"/>
      <c r="B268" s="5"/>
    </row>
    <row r="269" spans="1:2" x14ac:dyDescent="0.35">
      <c r="A269" s="1"/>
      <c r="B269" s="5"/>
    </row>
    <row r="270" spans="1:2" x14ac:dyDescent="0.35">
      <c r="A270" s="1"/>
      <c r="B270" s="5"/>
    </row>
    <row r="271" spans="1:2" x14ac:dyDescent="0.35">
      <c r="A271" s="1"/>
      <c r="B271" s="5"/>
    </row>
    <row r="272" spans="1:2" x14ac:dyDescent="0.35">
      <c r="A272" s="1"/>
      <c r="B272" s="5"/>
    </row>
    <row r="273" spans="1:2" x14ac:dyDescent="0.35">
      <c r="A273" s="1"/>
      <c r="B273" s="5"/>
    </row>
    <row r="274" spans="1:2" x14ac:dyDescent="0.35">
      <c r="A274" s="1"/>
      <c r="B274" s="5"/>
    </row>
    <row r="275" spans="1:2" x14ac:dyDescent="0.35">
      <c r="A275" s="1"/>
      <c r="B275" s="5"/>
    </row>
    <row r="276" spans="1:2" x14ac:dyDescent="0.35">
      <c r="A276" s="1"/>
      <c r="B276" s="5"/>
    </row>
    <row r="277" spans="1:2" x14ac:dyDescent="0.35">
      <c r="A277" s="1"/>
      <c r="B277" s="5"/>
    </row>
    <row r="278" spans="1:2" x14ac:dyDescent="0.35">
      <c r="A278" s="1"/>
      <c r="B278" s="5"/>
    </row>
    <row r="279" spans="1:2" x14ac:dyDescent="0.35">
      <c r="A279" s="1"/>
      <c r="B279" s="5"/>
    </row>
    <row r="280" spans="1:2" x14ac:dyDescent="0.35">
      <c r="A280" s="1"/>
      <c r="B280" s="5"/>
    </row>
    <row r="281" spans="1:2" x14ac:dyDescent="0.35">
      <c r="A281" s="1"/>
      <c r="B281" s="5"/>
    </row>
    <row r="282" spans="1:2" x14ac:dyDescent="0.35">
      <c r="A282" s="1"/>
      <c r="B282" s="5"/>
    </row>
    <row r="283" spans="1:2" x14ac:dyDescent="0.35">
      <c r="A283" s="1"/>
      <c r="B283" s="5"/>
    </row>
    <row r="284" spans="1:2" x14ac:dyDescent="0.35">
      <c r="A284" s="1"/>
      <c r="B284" s="5"/>
    </row>
    <row r="285" spans="1:2" x14ac:dyDescent="0.35">
      <c r="A285" s="1"/>
      <c r="B285" s="5"/>
    </row>
    <row r="286" spans="1:2" x14ac:dyDescent="0.35">
      <c r="A286" s="1"/>
      <c r="B286" s="5"/>
    </row>
    <row r="287" spans="1:2" x14ac:dyDescent="0.35">
      <c r="A287" s="1"/>
      <c r="B287" s="5"/>
    </row>
    <row r="288" spans="1:2" x14ac:dyDescent="0.35">
      <c r="A288" s="1"/>
      <c r="B288" s="5"/>
    </row>
    <row r="289" spans="1:2" x14ac:dyDescent="0.35">
      <c r="A289" s="1"/>
      <c r="B289" s="5"/>
    </row>
    <row r="290" spans="1:2" x14ac:dyDescent="0.35">
      <c r="A290" s="1"/>
      <c r="B290" s="5"/>
    </row>
    <row r="291" spans="1:2" x14ac:dyDescent="0.35">
      <c r="A291" s="1"/>
      <c r="B291" s="5"/>
    </row>
    <row r="292" spans="1:2" x14ac:dyDescent="0.35">
      <c r="A292" s="1"/>
      <c r="B292" s="5"/>
    </row>
    <row r="293" spans="1:2" x14ac:dyDescent="0.35">
      <c r="A293" s="1"/>
      <c r="B293" s="5"/>
    </row>
    <row r="294" spans="1:2" x14ac:dyDescent="0.35">
      <c r="A294" s="1"/>
      <c r="B294" s="5"/>
    </row>
    <row r="295" spans="1:2" x14ac:dyDescent="0.35">
      <c r="A295" s="1"/>
      <c r="B295" s="5"/>
    </row>
    <row r="296" spans="1:2" x14ac:dyDescent="0.35">
      <c r="A296" s="1"/>
      <c r="B296" s="5"/>
    </row>
    <row r="297" spans="1:2" x14ac:dyDescent="0.35">
      <c r="A297" s="1"/>
      <c r="B297" s="5"/>
    </row>
    <row r="298" spans="1:2" x14ac:dyDescent="0.35">
      <c r="A298" s="1"/>
      <c r="B298" s="5"/>
    </row>
    <row r="299" spans="1:2" x14ac:dyDescent="0.35">
      <c r="A299" s="1"/>
      <c r="B299" s="5"/>
    </row>
    <row r="300" spans="1:2" x14ac:dyDescent="0.35">
      <c r="A300" s="1"/>
      <c r="B300" s="5"/>
    </row>
    <row r="301" spans="1:2" x14ac:dyDescent="0.35">
      <c r="A301" s="1"/>
      <c r="B301" s="5"/>
    </row>
    <row r="302" spans="1:2" x14ac:dyDescent="0.35">
      <c r="A302" s="1"/>
      <c r="B302" s="5"/>
    </row>
    <row r="303" spans="1:2" x14ac:dyDescent="0.35">
      <c r="A303" s="1"/>
      <c r="B303" s="5"/>
    </row>
    <row r="304" spans="1:2" x14ac:dyDescent="0.35">
      <c r="A304" s="1"/>
      <c r="B304" s="5"/>
    </row>
    <row r="305" spans="1:2" x14ac:dyDescent="0.35">
      <c r="A305" s="1"/>
      <c r="B305" s="5"/>
    </row>
    <row r="306" spans="1:2" x14ac:dyDescent="0.35">
      <c r="A306" s="1"/>
      <c r="B306" s="5"/>
    </row>
    <row r="307" spans="1:2" x14ac:dyDescent="0.35">
      <c r="A307" s="1"/>
      <c r="B307" s="5"/>
    </row>
    <row r="308" spans="1:2" x14ac:dyDescent="0.35">
      <c r="A308" s="1"/>
      <c r="B308" s="5"/>
    </row>
    <row r="309" spans="1:2" x14ac:dyDescent="0.35">
      <c r="A309" s="1"/>
      <c r="B309" s="5"/>
    </row>
    <row r="310" spans="1:2" x14ac:dyDescent="0.35">
      <c r="A310" s="1"/>
      <c r="B310" s="5"/>
    </row>
    <row r="311" spans="1:2" x14ac:dyDescent="0.35">
      <c r="A311" s="1"/>
      <c r="B311" s="5"/>
    </row>
    <row r="312" spans="1:2" x14ac:dyDescent="0.35">
      <c r="A312" s="1"/>
      <c r="B312" s="5"/>
    </row>
    <row r="313" spans="1:2" x14ac:dyDescent="0.35">
      <c r="A313" s="1"/>
      <c r="B313" s="5"/>
    </row>
    <row r="314" spans="1:2" x14ac:dyDescent="0.35">
      <c r="A314" s="1"/>
      <c r="B314" s="5"/>
    </row>
    <row r="315" spans="1:2" x14ac:dyDescent="0.35">
      <c r="A315" s="1"/>
      <c r="B315" s="5"/>
    </row>
    <row r="316" spans="1:2" x14ac:dyDescent="0.35">
      <c r="A316" s="1"/>
      <c r="B316" s="5"/>
    </row>
    <row r="317" spans="1:2" x14ac:dyDescent="0.35">
      <c r="A317" s="1"/>
      <c r="B317" s="5"/>
    </row>
    <row r="318" spans="1:2" x14ac:dyDescent="0.35">
      <c r="A318" s="1"/>
      <c r="B318" s="5"/>
    </row>
    <row r="319" spans="1:2" x14ac:dyDescent="0.35">
      <c r="A319" s="1"/>
      <c r="B319" s="5"/>
    </row>
    <row r="320" spans="1:2" x14ac:dyDescent="0.35">
      <c r="A320" s="1"/>
      <c r="B320" s="5"/>
    </row>
    <row r="321" spans="1:2" x14ac:dyDescent="0.35">
      <c r="A321" s="1"/>
      <c r="B321" s="5"/>
    </row>
    <row r="322" spans="1:2" x14ac:dyDescent="0.35">
      <c r="A322" s="1"/>
      <c r="B322" s="5"/>
    </row>
    <row r="323" spans="1:2" x14ac:dyDescent="0.35">
      <c r="A323" s="1"/>
      <c r="B323" s="5"/>
    </row>
    <row r="324" spans="1:2" x14ac:dyDescent="0.35">
      <c r="A324" s="1"/>
      <c r="B324" s="5"/>
    </row>
    <row r="325" spans="1:2" x14ac:dyDescent="0.35">
      <c r="A325" s="1"/>
      <c r="B325" s="5"/>
    </row>
    <row r="326" spans="1:2" x14ac:dyDescent="0.35">
      <c r="A326" s="1"/>
      <c r="B326" s="5"/>
    </row>
    <row r="327" spans="1:2" x14ac:dyDescent="0.35">
      <c r="A327" s="1"/>
      <c r="B327" s="5"/>
    </row>
    <row r="328" spans="1:2" x14ac:dyDescent="0.35">
      <c r="A328" s="1"/>
      <c r="B328" s="5"/>
    </row>
    <row r="329" spans="1:2" x14ac:dyDescent="0.35">
      <c r="A329" s="1"/>
      <c r="B329" s="5"/>
    </row>
    <row r="330" spans="1:2" x14ac:dyDescent="0.35">
      <c r="A330" s="1"/>
      <c r="B330" s="5"/>
    </row>
    <row r="331" spans="1:2" x14ac:dyDescent="0.35">
      <c r="A331" s="1"/>
      <c r="B331" s="5"/>
    </row>
    <row r="332" spans="1:2" x14ac:dyDescent="0.35">
      <c r="A332" s="1"/>
      <c r="B332" s="5"/>
    </row>
    <row r="333" spans="1:2" x14ac:dyDescent="0.35">
      <c r="A333" s="1"/>
      <c r="B333" s="5"/>
    </row>
    <row r="334" spans="1:2" x14ac:dyDescent="0.35">
      <c r="A334" s="1"/>
      <c r="B334" s="5"/>
    </row>
    <row r="335" spans="1:2" x14ac:dyDescent="0.35">
      <c r="A335" s="1"/>
      <c r="B335" s="5"/>
    </row>
    <row r="336" spans="1:2" x14ac:dyDescent="0.35">
      <c r="A336" s="1"/>
      <c r="B336" s="5"/>
    </row>
    <row r="337" spans="1:2" x14ac:dyDescent="0.35">
      <c r="A337" s="1"/>
      <c r="B337" s="5"/>
    </row>
    <row r="338" spans="1:2" x14ac:dyDescent="0.35">
      <c r="A338" s="1"/>
      <c r="B338" s="5"/>
    </row>
    <row r="339" spans="1:2" x14ac:dyDescent="0.35">
      <c r="A339" s="1"/>
      <c r="B339" s="5"/>
    </row>
    <row r="340" spans="1:2" x14ac:dyDescent="0.35">
      <c r="A340" s="1"/>
      <c r="B340" s="5"/>
    </row>
    <row r="341" spans="1:2" x14ac:dyDescent="0.35">
      <c r="A341" s="1"/>
      <c r="B341" s="5"/>
    </row>
    <row r="342" spans="1:2" x14ac:dyDescent="0.35">
      <c r="A342" s="1"/>
      <c r="B342" s="5"/>
    </row>
    <row r="343" spans="1:2" x14ac:dyDescent="0.35">
      <c r="A343" s="1"/>
      <c r="B343" s="5"/>
    </row>
    <row r="344" spans="1:2" x14ac:dyDescent="0.35">
      <c r="A344" s="1"/>
      <c r="B344" s="5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327"/>
  <sheetViews>
    <sheetView workbookViewId="0">
      <selection activeCell="A2" sqref="A2"/>
    </sheetView>
  </sheetViews>
  <sheetFormatPr defaultRowHeight="14.5" x14ac:dyDescent="0.35"/>
  <cols>
    <col min="1" max="1" width="10.7265625" customWidth="1"/>
  </cols>
  <sheetData>
    <row r="1" spans="1:3" x14ac:dyDescent="0.35">
      <c r="A1" t="s">
        <v>0</v>
      </c>
      <c r="B1" s="5" t="str">
        <f>'Moving 7 day ave'!AD1</f>
        <v>Potassium</v>
      </c>
      <c r="C1" t="s">
        <v>69</v>
      </c>
    </row>
    <row r="2" spans="1:3" x14ac:dyDescent="0.35">
      <c r="A2" t="s">
        <v>59</v>
      </c>
      <c r="B2" s="5">
        <f>'Moving 7 day ave'!AD2</f>
        <v>4500</v>
      </c>
    </row>
    <row r="3" spans="1:3" x14ac:dyDescent="0.35">
      <c r="A3" t="s">
        <v>68</v>
      </c>
      <c r="B3" s="5">
        <f>'Moving 7 day ave'!AD3</f>
        <v>2000</v>
      </c>
    </row>
    <row r="4" spans="1:3" x14ac:dyDescent="0.35">
      <c r="A4" s="1">
        <f>'Moving 7 day ave'!A4</f>
        <v>43466</v>
      </c>
      <c r="B4" s="5">
        <f>'Moving 7 day ave'!AD4</f>
        <v>4520.6285714285714</v>
      </c>
    </row>
    <row r="5" spans="1:3" x14ac:dyDescent="0.35">
      <c r="A5" s="1">
        <f>'Moving 7 day ave'!A5</f>
        <v>43467</v>
      </c>
      <c r="B5" s="5">
        <f>'Moving 7 day ave'!AD5</f>
        <v>4636.528571428571</v>
      </c>
    </row>
    <row r="6" spans="1:3" x14ac:dyDescent="0.35">
      <c r="A6" s="1">
        <f>'Moving 7 day ave'!A6</f>
        <v>43468</v>
      </c>
      <c r="B6" s="5">
        <f>'Moving 7 day ave'!AD6</f>
        <v>4416.8857142857141</v>
      </c>
    </row>
    <row r="7" spans="1:3" x14ac:dyDescent="0.35">
      <c r="A7" s="1">
        <f>'Moving 7 day ave'!A7</f>
        <v>43469</v>
      </c>
      <c r="B7" s="5">
        <f>'Moving 7 day ave'!AD7</f>
        <v>4577.3142857142857</v>
      </c>
    </row>
    <row r="8" spans="1:3" x14ac:dyDescent="0.35">
      <c r="A8" s="1">
        <f>'Moving 7 day ave'!A8</f>
        <v>43470</v>
      </c>
      <c r="B8" s="5">
        <f>'Moving 7 day ave'!AD8</f>
        <v>4251.3285714285712</v>
      </c>
    </row>
    <row r="9" spans="1:3" x14ac:dyDescent="0.35">
      <c r="A9" s="1">
        <f>'Moving 7 day ave'!A9</f>
        <v>43471</v>
      </c>
      <c r="B9" s="5">
        <f>'Moving 7 day ave'!AD9</f>
        <v>4668.5857142857149</v>
      </c>
    </row>
    <row r="10" spans="1:3" x14ac:dyDescent="0.35">
      <c r="A10" s="1">
        <f>'Moving 7 day ave'!A10</f>
        <v>43472</v>
      </c>
      <c r="B10" s="5">
        <f>'Moving 7 day ave'!AD10</f>
        <v>4415.6857142857143</v>
      </c>
    </row>
    <row r="11" spans="1:3" x14ac:dyDescent="0.35">
      <c r="A11" s="1">
        <f>'Moving 7 day ave'!A11</f>
        <v>43473</v>
      </c>
      <c r="B11" s="5">
        <f>'Moving 7 day ave'!AD11</f>
        <v>4312.7714285714292</v>
      </c>
    </row>
    <row r="12" spans="1:3" x14ac:dyDescent="0.35">
      <c r="A12" s="1">
        <f>'Moving 7 day ave'!A12</f>
        <v>43474</v>
      </c>
      <c r="B12" s="5">
        <f>'Moving 7 day ave'!AD12</f>
        <v>4203.471428571429</v>
      </c>
    </row>
    <row r="13" spans="1:3" x14ac:dyDescent="0.35">
      <c r="A13" s="1">
        <f>'Moving 7 day ave'!A13</f>
        <v>43475</v>
      </c>
      <c r="B13" s="5">
        <f>'Moving 7 day ave'!AD13</f>
        <v>4203.471428571429</v>
      </c>
    </row>
    <row r="14" spans="1:3" x14ac:dyDescent="0.35">
      <c r="A14" s="1">
        <f>'Moving 7 day ave'!A14</f>
        <v>43476</v>
      </c>
      <c r="B14" s="5">
        <f>'Moving 7 day ave'!AD14</f>
        <v>4114.2142857142853</v>
      </c>
    </row>
    <row r="15" spans="1:3" x14ac:dyDescent="0.35">
      <c r="A15" s="1">
        <f>'Moving 7 day ave'!A15</f>
        <v>43477</v>
      </c>
      <c r="B15" s="5">
        <f>'Moving 7 day ave'!AD15</f>
        <v>4034.2999999999997</v>
      </c>
    </row>
    <row r="16" spans="1:3" x14ac:dyDescent="0.35">
      <c r="A16" s="1">
        <f>'Moving 7 day ave'!A16</f>
        <v>43478</v>
      </c>
      <c r="B16" s="5">
        <f>'Moving 7 day ave'!AD16</f>
        <v>3952.7571428571428</v>
      </c>
    </row>
    <row r="17" spans="1:2" x14ac:dyDescent="0.35">
      <c r="A17" s="1">
        <f>'Moving 7 day ave'!A17</f>
        <v>43479</v>
      </c>
      <c r="B17" s="5">
        <f>'Moving 7 day ave'!AD17</f>
        <v>3977.3714285714282</v>
      </c>
    </row>
    <row r="18" spans="1:2" x14ac:dyDescent="0.35">
      <c r="A18" s="1">
        <f>'Moving 7 day ave'!A18</f>
        <v>43480</v>
      </c>
      <c r="B18" s="5">
        <f>'Moving 7 day ave'!AD18</f>
        <v>4023.1714285714284</v>
      </c>
    </row>
    <row r="19" spans="1:2" x14ac:dyDescent="0.35">
      <c r="A19" s="1">
        <f>'Moving 7 day ave'!A19</f>
        <v>43481</v>
      </c>
      <c r="B19" s="5">
        <f>'Moving 7 day ave'!AD19</f>
        <v>4058.0999999999995</v>
      </c>
    </row>
    <row r="20" spans="1:2" x14ac:dyDescent="0.35">
      <c r="A20" s="1">
        <f>'Moving 7 day ave'!A20</f>
        <v>43482</v>
      </c>
      <c r="B20" s="5">
        <f>'Moving 7 day ave'!AD20</f>
        <v>4058.0999999999995</v>
      </c>
    </row>
    <row r="21" spans="1:2" x14ac:dyDescent="0.35">
      <c r="A21" s="1">
        <f>'Moving 7 day ave'!A21</f>
        <v>43483</v>
      </c>
      <c r="B21" s="5">
        <f>'Moving 7 day ave'!AD21</f>
        <v>4061.9428571428571</v>
      </c>
    </row>
    <row r="22" spans="1:2" x14ac:dyDescent="0.35">
      <c r="A22" s="1">
        <f>'Moving 7 day ave'!A22</f>
        <v>43484</v>
      </c>
      <c r="B22" s="5">
        <f>'Moving 7 day ave'!AD22</f>
        <v>4285.7142857142853</v>
      </c>
    </row>
    <row r="23" spans="1:2" x14ac:dyDescent="0.35">
      <c r="A23" s="1">
        <f>'Moving 7 day ave'!A23</f>
        <v>43485</v>
      </c>
      <c r="B23" s="5">
        <f>'Moving 7 day ave'!AD23</f>
        <v>4282.4142857142861</v>
      </c>
    </row>
    <row r="24" spans="1:2" x14ac:dyDescent="0.35">
      <c r="A24" s="1">
        <f>'Moving 7 day ave'!A24</f>
        <v>43486</v>
      </c>
      <c r="B24" s="5">
        <f>'Moving 7 day ave'!AD24</f>
        <v>4206.6428571428569</v>
      </c>
    </row>
    <row r="25" spans="1:2" x14ac:dyDescent="0.35">
      <c r="A25" s="1">
        <f>'Moving 7 day ave'!A25</f>
        <v>43487</v>
      </c>
      <c r="B25" s="5">
        <f>'Moving 7 day ave'!AD25</f>
        <v>4172.8285714285721</v>
      </c>
    </row>
    <row r="26" spans="1:2" x14ac:dyDescent="0.35">
      <c r="A26" s="1">
        <f>'Moving 7 day ave'!A26</f>
        <v>43488</v>
      </c>
      <c r="B26" s="5">
        <f>'Moving 7 day ave'!AD26</f>
        <v>3700.8285714285716</v>
      </c>
    </row>
    <row r="27" spans="1:2" x14ac:dyDescent="0.35">
      <c r="A27" s="1">
        <f>'Moving 7 day ave'!A27</f>
        <v>43489</v>
      </c>
      <c r="B27" s="5">
        <f>'Moving 7 day ave'!AD27</f>
        <v>3700.8285714285716</v>
      </c>
    </row>
    <row r="28" spans="1:2" x14ac:dyDescent="0.35">
      <c r="A28" s="1">
        <f>'Moving 7 day ave'!A28</f>
        <v>43490</v>
      </c>
      <c r="B28" s="5">
        <f>'Moving 7 day ave'!AD28</f>
        <v>3879.6142857142854</v>
      </c>
    </row>
    <row r="29" spans="1:2" x14ac:dyDescent="0.35">
      <c r="A29" s="1">
        <f>'Moving 7 day ave'!A29</f>
        <v>43491</v>
      </c>
      <c r="B29" s="5">
        <f>'Moving 7 day ave'!AD29</f>
        <v>4065.542857142857</v>
      </c>
    </row>
    <row r="30" spans="1:2" x14ac:dyDescent="0.35">
      <c r="A30" s="1">
        <f>'Moving 7 day ave'!A30</f>
        <v>43492</v>
      </c>
      <c r="B30" s="5">
        <f>'Moving 7 day ave'!AD30</f>
        <v>3911.485714285714</v>
      </c>
    </row>
    <row r="31" spans="1:2" x14ac:dyDescent="0.35">
      <c r="A31" s="1">
        <f>'Moving 7 day ave'!A31</f>
        <v>43493</v>
      </c>
      <c r="B31" s="5">
        <f>'Moving 7 day ave'!AD31</f>
        <v>4023.9714285714285</v>
      </c>
    </row>
    <row r="32" spans="1:2" x14ac:dyDescent="0.35">
      <c r="A32" s="1">
        <f>'Moving 7 day ave'!A32</f>
        <v>43494</v>
      </c>
      <c r="B32" s="5">
        <f>'Moving 7 day ave'!AD32</f>
        <v>3953.0142857142855</v>
      </c>
    </row>
    <row r="33" spans="1:2" x14ac:dyDescent="0.35">
      <c r="A33" s="1">
        <f>'Moving 7 day ave'!A33</f>
        <v>43495</v>
      </c>
      <c r="B33" s="5">
        <f>'Moving 7 day ave'!AD33</f>
        <v>4412.9285714285716</v>
      </c>
    </row>
    <row r="34" spans="1:2" x14ac:dyDescent="0.35">
      <c r="A34" s="1"/>
      <c r="B34" s="5"/>
    </row>
    <row r="35" spans="1:2" x14ac:dyDescent="0.35">
      <c r="A35" s="1"/>
      <c r="B35" s="5"/>
    </row>
    <row r="36" spans="1:2" x14ac:dyDescent="0.35">
      <c r="A36" s="1"/>
      <c r="B36" s="5"/>
    </row>
    <row r="37" spans="1:2" x14ac:dyDescent="0.35">
      <c r="A37" s="1"/>
      <c r="B37" s="5"/>
    </row>
    <row r="38" spans="1:2" x14ac:dyDescent="0.35">
      <c r="A38" s="1"/>
      <c r="B38" s="5"/>
    </row>
    <row r="39" spans="1:2" x14ac:dyDescent="0.35">
      <c r="A39" s="1"/>
      <c r="B39" s="5"/>
    </row>
    <row r="40" spans="1:2" x14ac:dyDescent="0.35">
      <c r="A40" s="1"/>
      <c r="B40" s="5"/>
    </row>
    <row r="41" spans="1:2" x14ac:dyDescent="0.35">
      <c r="A41" s="1"/>
      <c r="B41" s="5"/>
    </row>
    <row r="42" spans="1:2" x14ac:dyDescent="0.35">
      <c r="A42" s="1"/>
      <c r="B42" s="5"/>
    </row>
    <row r="43" spans="1:2" x14ac:dyDescent="0.35">
      <c r="A43" s="1"/>
      <c r="B43" s="5"/>
    </row>
    <row r="44" spans="1:2" x14ac:dyDescent="0.35">
      <c r="A44" s="1"/>
      <c r="B44" s="5"/>
    </row>
    <row r="45" spans="1:2" x14ac:dyDescent="0.35">
      <c r="A45" s="1"/>
      <c r="B45" s="5"/>
    </row>
    <row r="46" spans="1:2" x14ac:dyDescent="0.35">
      <c r="A46" s="1"/>
      <c r="B46" s="5"/>
    </row>
    <row r="47" spans="1:2" x14ac:dyDescent="0.35">
      <c r="A47" s="1"/>
      <c r="B47" s="5"/>
    </row>
    <row r="48" spans="1:2" x14ac:dyDescent="0.35">
      <c r="A48" s="1"/>
      <c r="B48" s="5"/>
    </row>
    <row r="49" spans="1:2" x14ac:dyDescent="0.35">
      <c r="A49" s="1"/>
      <c r="B49" s="5"/>
    </row>
    <row r="50" spans="1:2" x14ac:dyDescent="0.35">
      <c r="A50" s="1"/>
      <c r="B50" s="5"/>
    </row>
    <row r="51" spans="1:2" x14ac:dyDescent="0.35">
      <c r="A51" s="1"/>
      <c r="B51" s="5"/>
    </row>
    <row r="52" spans="1:2" x14ac:dyDescent="0.35">
      <c r="A52" s="1"/>
      <c r="B52" s="5"/>
    </row>
    <row r="53" spans="1:2" x14ac:dyDescent="0.35">
      <c r="A53" s="1"/>
      <c r="B53" s="5"/>
    </row>
    <row r="54" spans="1:2" x14ac:dyDescent="0.35">
      <c r="A54" s="1"/>
      <c r="B54" s="5"/>
    </row>
    <row r="55" spans="1:2" x14ac:dyDescent="0.35">
      <c r="A55" s="1"/>
      <c r="B55" s="5"/>
    </row>
    <row r="56" spans="1:2" x14ac:dyDescent="0.35">
      <c r="A56" s="1"/>
      <c r="B56" s="5"/>
    </row>
    <row r="57" spans="1:2" x14ac:dyDescent="0.35">
      <c r="A57" s="1"/>
      <c r="B57" s="5"/>
    </row>
    <row r="58" spans="1:2" x14ac:dyDescent="0.35">
      <c r="A58" s="1"/>
      <c r="B58" s="5"/>
    </row>
    <row r="59" spans="1:2" x14ac:dyDescent="0.35">
      <c r="A59" s="1"/>
      <c r="B59" s="5"/>
    </row>
    <row r="60" spans="1:2" x14ac:dyDescent="0.35">
      <c r="A60" s="1"/>
      <c r="B60" s="5"/>
    </row>
    <row r="61" spans="1:2" x14ac:dyDescent="0.35">
      <c r="A61" s="1"/>
      <c r="B61" s="5"/>
    </row>
    <row r="62" spans="1:2" x14ac:dyDescent="0.35">
      <c r="A62" s="1"/>
      <c r="B62" s="5"/>
    </row>
    <row r="63" spans="1:2" x14ac:dyDescent="0.35">
      <c r="A63" s="1"/>
      <c r="B63" s="5"/>
    </row>
    <row r="64" spans="1:2" x14ac:dyDescent="0.35">
      <c r="A64" s="1"/>
      <c r="B64" s="5"/>
    </row>
    <row r="65" spans="1:2" x14ac:dyDescent="0.35">
      <c r="A65" s="1"/>
      <c r="B65" s="5"/>
    </row>
    <row r="66" spans="1:2" x14ac:dyDescent="0.35">
      <c r="A66" s="1"/>
      <c r="B66" s="5"/>
    </row>
    <row r="67" spans="1:2" x14ac:dyDescent="0.35">
      <c r="A67" s="1"/>
      <c r="B67" s="5"/>
    </row>
    <row r="68" spans="1:2" x14ac:dyDescent="0.35">
      <c r="A68" s="1"/>
      <c r="B68" s="5"/>
    </row>
    <row r="69" spans="1:2" x14ac:dyDescent="0.35">
      <c r="A69" s="1"/>
      <c r="B69" s="5"/>
    </row>
    <row r="70" spans="1:2" x14ac:dyDescent="0.35">
      <c r="A70" s="1"/>
      <c r="B70" s="5"/>
    </row>
    <row r="71" spans="1:2" x14ac:dyDescent="0.35">
      <c r="A71" s="1"/>
      <c r="B71" s="5"/>
    </row>
    <row r="72" spans="1:2" x14ac:dyDescent="0.35">
      <c r="A72" s="1"/>
      <c r="B72" s="5"/>
    </row>
    <row r="73" spans="1:2" x14ac:dyDescent="0.35">
      <c r="A73" s="1"/>
      <c r="B73" s="5"/>
    </row>
    <row r="74" spans="1:2" x14ac:dyDescent="0.35">
      <c r="A74" s="1"/>
      <c r="B74" s="5"/>
    </row>
    <row r="75" spans="1:2" x14ac:dyDescent="0.35">
      <c r="A75" s="1"/>
      <c r="B75" s="5"/>
    </row>
    <row r="76" spans="1:2" x14ac:dyDescent="0.35">
      <c r="A76" s="1"/>
      <c r="B76" s="5"/>
    </row>
    <row r="77" spans="1:2" x14ac:dyDescent="0.35">
      <c r="A77" s="1"/>
      <c r="B77" s="5"/>
    </row>
    <row r="78" spans="1:2" x14ac:dyDescent="0.35">
      <c r="A78" s="1"/>
      <c r="B78" s="5"/>
    </row>
    <row r="79" spans="1:2" x14ac:dyDescent="0.35">
      <c r="A79" s="1"/>
      <c r="B79" s="5"/>
    </row>
    <row r="80" spans="1:2" x14ac:dyDescent="0.35">
      <c r="A80" s="1"/>
      <c r="B80" s="5"/>
    </row>
    <row r="81" spans="1:2" x14ac:dyDescent="0.35">
      <c r="A81" s="1"/>
      <c r="B81" s="5"/>
    </row>
    <row r="82" spans="1:2" x14ac:dyDescent="0.35">
      <c r="A82" s="1"/>
      <c r="B82" s="5"/>
    </row>
    <row r="83" spans="1:2" x14ac:dyDescent="0.35">
      <c r="A83" s="1"/>
      <c r="B83" s="5"/>
    </row>
    <row r="84" spans="1:2" x14ac:dyDescent="0.35">
      <c r="A84" s="1"/>
      <c r="B84" s="5"/>
    </row>
    <row r="85" spans="1:2" x14ac:dyDescent="0.35">
      <c r="A85" s="1"/>
      <c r="B85" s="5"/>
    </row>
    <row r="86" spans="1:2" x14ac:dyDescent="0.35">
      <c r="A86" s="1"/>
      <c r="B86" s="5"/>
    </row>
    <row r="87" spans="1:2" x14ac:dyDescent="0.35">
      <c r="A87" s="1"/>
      <c r="B87" s="5"/>
    </row>
    <row r="88" spans="1:2" x14ac:dyDescent="0.35">
      <c r="A88" s="1"/>
      <c r="B88" s="5"/>
    </row>
    <row r="89" spans="1:2" x14ac:dyDescent="0.35">
      <c r="A89" s="1"/>
      <c r="B89" s="5"/>
    </row>
    <row r="90" spans="1:2" x14ac:dyDescent="0.35">
      <c r="A90" s="1"/>
      <c r="B90" s="5"/>
    </row>
    <row r="91" spans="1:2" x14ac:dyDescent="0.35">
      <c r="A91" s="1"/>
      <c r="B91" s="5"/>
    </row>
    <row r="92" spans="1:2" x14ac:dyDescent="0.35">
      <c r="A92" s="1"/>
      <c r="B92" s="5"/>
    </row>
    <row r="93" spans="1:2" x14ac:dyDescent="0.35">
      <c r="A93" s="1"/>
      <c r="B93" s="5"/>
    </row>
    <row r="94" spans="1:2" x14ac:dyDescent="0.35">
      <c r="A94" s="1"/>
      <c r="B94" s="5"/>
    </row>
    <row r="95" spans="1:2" x14ac:dyDescent="0.35">
      <c r="A95" s="1"/>
      <c r="B95" s="5"/>
    </row>
    <row r="96" spans="1:2" x14ac:dyDescent="0.35">
      <c r="A96" s="1"/>
      <c r="B96" s="5"/>
    </row>
    <row r="97" spans="1:2" x14ac:dyDescent="0.35">
      <c r="A97" s="1"/>
      <c r="B97" s="5"/>
    </row>
    <row r="98" spans="1:2" x14ac:dyDescent="0.35">
      <c r="A98" s="1"/>
      <c r="B98" s="5"/>
    </row>
    <row r="99" spans="1:2" x14ac:dyDescent="0.35">
      <c r="A99" s="1"/>
      <c r="B99" s="5"/>
    </row>
    <row r="100" spans="1:2" x14ac:dyDescent="0.35">
      <c r="A100" s="1"/>
      <c r="B100" s="5"/>
    </row>
    <row r="101" spans="1:2" x14ac:dyDescent="0.35">
      <c r="A101" s="1"/>
      <c r="B101" s="5"/>
    </row>
    <row r="102" spans="1:2" x14ac:dyDescent="0.35">
      <c r="A102" s="1"/>
      <c r="B102" s="5"/>
    </row>
    <row r="103" spans="1:2" x14ac:dyDescent="0.35">
      <c r="A103" s="1"/>
      <c r="B103" s="5"/>
    </row>
    <row r="104" spans="1:2" x14ac:dyDescent="0.35">
      <c r="A104" s="1"/>
      <c r="B104" s="5"/>
    </row>
    <row r="105" spans="1:2" x14ac:dyDescent="0.35">
      <c r="A105" s="1"/>
      <c r="B105" s="5"/>
    </row>
    <row r="106" spans="1:2" x14ac:dyDescent="0.35">
      <c r="A106" s="1"/>
      <c r="B106" s="5"/>
    </row>
    <row r="107" spans="1:2" x14ac:dyDescent="0.35">
      <c r="A107" s="1"/>
      <c r="B107" s="5"/>
    </row>
    <row r="108" spans="1:2" x14ac:dyDescent="0.35">
      <c r="A108" s="1"/>
      <c r="B108" s="5"/>
    </row>
    <row r="109" spans="1:2" x14ac:dyDescent="0.35">
      <c r="A109" s="1"/>
      <c r="B109" s="5"/>
    </row>
    <row r="110" spans="1:2" x14ac:dyDescent="0.35">
      <c r="A110" s="1"/>
      <c r="B110" s="5"/>
    </row>
    <row r="111" spans="1:2" x14ac:dyDescent="0.35">
      <c r="A111" s="1"/>
      <c r="B111" s="5"/>
    </row>
    <row r="112" spans="1:2" x14ac:dyDescent="0.35">
      <c r="A112" s="1"/>
      <c r="B112" s="5"/>
    </row>
    <row r="113" spans="1:2" x14ac:dyDescent="0.35">
      <c r="A113" s="1"/>
      <c r="B113" s="5"/>
    </row>
    <row r="114" spans="1:2" x14ac:dyDescent="0.35">
      <c r="A114" s="1"/>
      <c r="B114" s="5"/>
    </row>
    <row r="115" spans="1:2" x14ac:dyDescent="0.35">
      <c r="A115" s="1"/>
      <c r="B115" s="5"/>
    </row>
    <row r="116" spans="1:2" x14ac:dyDescent="0.35">
      <c r="A116" s="1"/>
      <c r="B116" s="5"/>
    </row>
    <row r="117" spans="1:2" x14ac:dyDescent="0.35">
      <c r="A117" s="1"/>
      <c r="B117" s="5"/>
    </row>
    <row r="118" spans="1:2" x14ac:dyDescent="0.35">
      <c r="A118" s="1"/>
      <c r="B118" s="5"/>
    </row>
    <row r="119" spans="1:2" x14ac:dyDescent="0.35">
      <c r="A119" s="1"/>
      <c r="B119" s="5"/>
    </row>
    <row r="120" spans="1:2" x14ac:dyDescent="0.35">
      <c r="A120" s="1"/>
      <c r="B120" s="5"/>
    </row>
    <row r="121" spans="1:2" x14ac:dyDescent="0.35">
      <c r="A121" s="1"/>
      <c r="B121" s="5"/>
    </row>
    <row r="122" spans="1:2" x14ac:dyDescent="0.35">
      <c r="A122" s="1"/>
      <c r="B122" s="5"/>
    </row>
    <row r="123" spans="1:2" x14ac:dyDescent="0.35">
      <c r="A123" s="1"/>
      <c r="B123" s="5"/>
    </row>
    <row r="124" spans="1:2" x14ac:dyDescent="0.35">
      <c r="A124" s="1"/>
      <c r="B124" s="5"/>
    </row>
    <row r="125" spans="1:2" x14ac:dyDescent="0.35">
      <c r="A125" s="1"/>
      <c r="B125" s="5"/>
    </row>
    <row r="126" spans="1:2" x14ac:dyDescent="0.35">
      <c r="A126" s="1"/>
      <c r="B126" s="5"/>
    </row>
    <row r="127" spans="1:2" x14ac:dyDescent="0.35">
      <c r="A127" s="1"/>
      <c r="B127" s="5"/>
    </row>
    <row r="128" spans="1:2" x14ac:dyDescent="0.35">
      <c r="A128" s="1"/>
      <c r="B128" s="5"/>
    </row>
    <row r="129" spans="1:2" x14ac:dyDescent="0.35">
      <c r="A129" s="1"/>
      <c r="B129" s="5"/>
    </row>
    <row r="130" spans="1:2" x14ac:dyDescent="0.35">
      <c r="A130" s="1"/>
      <c r="B130" s="5"/>
    </row>
    <row r="131" spans="1:2" x14ac:dyDescent="0.35">
      <c r="A131" s="1"/>
      <c r="B131" s="5"/>
    </row>
    <row r="132" spans="1:2" x14ac:dyDescent="0.35">
      <c r="A132" s="1"/>
      <c r="B132" s="5"/>
    </row>
    <row r="133" spans="1:2" x14ac:dyDescent="0.35">
      <c r="A133" s="1"/>
      <c r="B133" s="5"/>
    </row>
    <row r="134" spans="1:2" x14ac:dyDescent="0.35">
      <c r="A134" s="1"/>
      <c r="B134" s="5"/>
    </row>
    <row r="135" spans="1:2" x14ac:dyDescent="0.35">
      <c r="A135" s="1"/>
      <c r="B135" s="5"/>
    </row>
    <row r="136" spans="1:2" x14ac:dyDescent="0.35">
      <c r="A136" s="1"/>
      <c r="B136" s="5"/>
    </row>
    <row r="137" spans="1:2" x14ac:dyDescent="0.35">
      <c r="A137" s="1"/>
      <c r="B137" s="5"/>
    </row>
    <row r="138" spans="1:2" x14ac:dyDescent="0.35">
      <c r="A138" s="1"/>
      <c r="B138" s="5"/>
    </row>
    <row r="139" spans="1:2" x14ac:dyDescent="0.35">
      <c r="A139" s="1"/>
      <c r="B139" s="5"/>
    </row>
    <row r="140" spans="1:2" x14ac:dyDescent="0.35">
      <c r="A140" s="1"/>
      <c r="B140" s="5"/>
    </row>
    <row r="141" spans="1:2" x14ac:dyDescent="0.35">
      <c r="A141" s="1"/>
      <c r="B141" s="5"/>
    </row>
    <row r="142" spans="1:2" x14ac:dyDescent="0.35">
      <c r="A142" s="1"/>
      <c r="B142" s="5"/>
    </row>
    <row r="143" spans="1:2" x14ac:dyDescent="0.35">
      <c r="A143" s="1"/>
      <c r="B143" s="5"/>
    </row>
    <row r="144" spans="1:2" x14ac:dyDescent="0.35">
      <c r="A144" s="1"/>
      <c r="B144" s="5"/>
    </row>
    <row r="145" spans="1:2" x14ac:dyDescent="0.35">
      <c r="A145" s="1"/>
      <c r="B145" s="5"/>
    </row>
    <row r="146" spans="1:2" x14ac:dyDescent="0.35">
      <c r="A146" s="1"/>
      <c r="B146" s="5"/>
    </row>
    <row r="147" spans="1:2" x14ac:dyDescent="0.35">
      <c r="A147" s="1"/>
      <c r="B147" s="5"/>
    </row>
    <row r="148" spans="1:2" x14ac:dyDescent="0.35">
      <c r="A148" s="1"/>
      <c r="B148" s="5"/>
    </row>
    <row r="149" spans="1:2" x14ac:dyDescent="0.35">
      <c r="A149" s="1"/>
      <c r="B149" s="5"/>
    </row>
    <row r="150" spans="1:2" x14ac:dyDescent="0.35">
      <c r="A150" s="1"/>
      <c r="B150" s="5"/>
    </row>
    <row r="151" spans="1:2" x14ac:dyDescent="0.35">
      <c r="A151" s="1"/>
      <c r="B151" s="5"/>
    </row>
    <row r="152" spans="1:2" x14ac:dyDescent="0.35">
      <c r="A152" s="1"/>
      <c r="B152" s="5"/>
    </row>
    <row r="153" spans="1:2" x14ac:dyDescent="0.35">
      <c r="A153" s="1"/>
      <c r="B153" s="5"/>
    </row>
    <row r="154" spans="1:2" x14ac:dyDescent="0.35">
      <c r="A154" s="1"/>
      <c r="B154" s="5"/>
    </row>
    <row r="155" spans="1:2" x14ac:dyDescent="0.35">
      <c r="A155" s="1"/>
      <c r="B155" s="5"/>
    </row>
    <row r="156" spans="1:2" x14ac:dyDescent="0.35">
      <c r="A156" s="1"/>
      <c r="B156" s="5"/>
    </row>
    <row r="157" spans="1:2" x14ac:dyDescent="0.35">
      <c r="A157" s="1"/>
      <c r="B157" s="5"/>
    </row>
    <row r="158" spans="1:2" x14ac:dyDescent="0.35">
      <c r="A158" s="1"/>
      <c r="B158" s="5"/>
    </row>
    <row r="159" spans="1:2" x14ac:dyDescent="0.35">
      <c r="A159" s="1"/>
      <c r="B159" s="5"/>
    </row>
    <row r="160" spans="1:2" x14ac:dyDescent="0.35">
      <c r="A160" s="1"/>
      <c r="B160" s="5"/>
    </row>
    <row r="161" spans="1:2" x14ac:dyDescent="0.35">
      <c r="A161" s="1"/>
      <c r="B161" s="5"/>
    </row>
    <row r="162" spans="1:2" x14ac:dyDescent="0.35">
      <c r="A162" s="1"/>
      <c r="B162" s="5"/>
    </row>
    <row r="163" spans="1:2" x14ac:dyDescent="0.35">
      <c r="A163" s="1"/>
      <c r="B163" s="5"/>
    </row>
    <row r="164" spans="1:2" x14ac:dyDescent="0.35">
      <c r="A164" s="1"/>
      <c r="B164" s="5"/>
    </row>
    <row r="165" spans="1:2" x14ac:dyDescent="0.35">
      <c r="A165" s="1"/>
      <c r="B165" s="5"/>
    </row>
    <row r="166" spans="1:2" x14ac:dyDescent="0.35">
      <c r="A166" s="1"/>
      <c r="B166" s="5"/>
    </row>
    <row r="167" spans="1:2" x14ac:dyDescent="0.35">
      <c r="A167" s="1"/>
      <c r="B167" s="5"/>
    </row>
    <row r="168" spans="1:2" x14ac:dyDescent="0.35">
      <c r="A168" s="1"/>
      <c r="B168" s="5"/>
    </row>
    <row r="169" spans="1:2" x14ac:dyDescent="0.35">
      <c r="A169" s="1"/>
      <c r="B169" s="5"/>
    </row>
    <row r="170" spans="1:2" x14ac:dyDescent="0.35">
      <c r="A170" s="1"/>
      <c r="B170" s="5"/>
    </row>
    <row r="171" spans="1:2" x14ac:dyDescent="0.35">
      <c r="A171" s="1"/>
      <c r="B171" s="5"/>
    </row>
    <row r="172" spans="1:2" x14ac:dyDescent="0.35">
      <c r="A172" s="1"/>
      <c r="B172" s="5"/>
    </row>
    <row r="173" spans="1:2" x14ac:dyDescent="0.35">
      <c r="A173" s="1"/>
      <c r="B173" s="5"/>
    </row>
    <row r="174" spans="1:2" x14ac:dyDescent="0.35">
      <c r="A174" s="1"/>
      <c r="B174" s="5"/>
    </row>
    <row r="175" spans="1:2" x14ac:dyDescent="0.35">
      <c r="A175" s="1"/>
      <c r="B175" s="5"/>
    </row>
    <row r="176" spans="1:2" x14ac:dyDescent="0.35">
      <c r="A176" s="1"/>
      <c r="B176" s="5"/>
    </row>
    <row r="177" spans="1:2" x14ac:dyDescent="0.35">
      <c r="A177" s="1"/>
      <c r="B177" s="5"/>
    </row>
    <row r="178" spans="1:2" x14ac:dyDescent="0.35">
      <c r="A178" s="1"/>
      <c r="B178" s="5"/>
    </row>
    <row r="179" spans="1:2" x14ac:dyDescent="0.35">
      <c r="A179" s="1"/>
      <c r="B179" s="5"/>
    </row>
    <row r="180" spans="1:2" x14ac:dyDescent="0.35">
      <c r="A180" s="1"/>
      <c r="B180" s="5"/>
    </row>
    <row r="181" spans="1:2" x14ac:dyDescent="0.35">
      <c r="A181" s="1"/>
      <c r="B181" s="5"/>
    </row>
    <row r="182" spans="1:2" x14ac:dyDescent="0.35">
      <c r="A182" s="1"/>
      <c r="B182" s="5"/>
    </row>
    <row r="183" spans="1:2" x14ac:dyDescent="0.35">
      <c r="A183" s="1"/>
      <c r="B183" s="5"/>
    </row>
    <row r="184" spans="1:2" x14ac:dyDescent="0.35">
      <c r="A184" s="1"/>
      <c r="B184" s="5"/>
    </row>
    <row r="185" spans="1:2" x14ac:dyDescent="0.35">
      <c r="A185" s="1"/>
      <c r="B185" s="5"/>
    </row>
    <row r="186" spans="1:2" x14ac:dyDescent="0.35">
      <c r="A186" s="1"/>
      <c r="B186" s="5"/>
    </row>
    <row r="187" spans="1:2" x14ac:dyDescent="0.35">
      <c r="A187" s="1"/>
      <c r="B187" s="5"/>
    </row>
    <row r="188" spans="1:2" x14ac:dyDescent="0.35">
      <c r="A188" s="1"/>
      <c r="B188" s="5"/>
    </row>
    <row r="189" spans="1:2" x14ac:dyDescent="0.35">
      <c r="A189" s="1"/>
      <c r="B189" s="5"/>
    </row>
    <row r="190" spans="1:2" x14ac:dyDescent="0.35">
      <c r="A190" s="1"/>
      <c r="B190" s="5"/>
    </row>
    <row r="191" spans="1:2" x14ac:dyDescent="0.35">
      <c r="A191" s="1"/>
      <c r="B191" s="5"/>
    </row>
    <row r="192" spans="1:2" x14ac:dyDescent="0.35">
      <c r="A192" s="1"/>
      <c r="B192" s="5"/>
    </row>
    <row r="193" spans="1:2" x14ac:dyDescent="0.35">
      <c r="A193" s="1"/>
      <c r="B193" s="5"/>
    </row>
    <row r="194" spans="1:2" x14ac:dyDescent="0.35">
      <c r="A194" s="1"/>
      <c r="B194" s="5"/>
    </row>
    <row r="195" spans="1:2" x14ac:dyDescent="0.35">
      <c r="A195" s="1"/>
      <c r="B195" s="5"/>
    </row>
    <row r="196" spans="1:2" x14ac:dyDescent="0.35">
      <c r="A196" s="1"/>
      <c r="B196" s="5"/>
    </row>
    <row r="197" spans="1:2" x14ac:dyDescent="0.35">
      <c r="A197" s="1"/>
      <c r="B197" s="5"/>
    </row>
    <row r="198" spans="1:2" x14ac:dyDescent="0.35">
      <c r="A198" s="1"/>
      <c r="B198" s="5"/>
    </row>
    <row r="199" spans="1:2" x14ac:dyDescent="0.35">
      <c r="A199" s="1"/>
      <c r="B199" s="5"/>
    </row>
    <row r="200" spans="1:2" x14ac:dyDescent="0.35">
      <c r="A200" s="1"/>
      <c r="B200" s="5"/>
    </row>
    <row r="201" spans="1:2" x14ac:dyDescent="0.35">
      <c r="A201" s="1"/>
      <c r="B201" s="5"/>
    </row>
    <row r="202" spans="1:2" x14ac:dyDescent="0.35">
      <c r="A202" s="1"/>
      <c r="B202" s="5"/>
    </row>
    <row r="203" spans="1:2" x14ac:dyDescent="0.35">
      <c r="A203" s="1"/>
      <c r="B203" s="5"/>
    </row>
    <row r="204" spans="1:2" x14ac:dyDescent="0.35">
      <c r="A204" s="1"/>
      <c r="B204" s="5"/>
    </row>
    <row r="205" spans="1:2" x14ac:dyDescent="0.35">
      <c r="A205" s="1"/>
      <c r="B205" s="5"/>
    </row>
    <row r="206" spans="1:2" x14ac:dyDescent="0.35">
      <c r="A206" s="1"/>
      <c r="B206" s="5"/>
    </row>
    <row r="207" spans="1:2" x14ac:dyDescent="0.35">
      <c r="A207" s="1"/>
      <c r="B207" s="5"/>
    </row>
    <row r="208" spans="1:2" x14ac:dyDescent="0.35">
      <c r="A208" s="1"/>
      <c r="B208" s="5"/>
    </row>
    <row r="209" spans="1:2" x14ac:dyDescent="0.35">
      <c r="A209" s="1"/>
      <c r="B209" s="5"/>
    </row>
    <row r="210" spans="1:2" x14ac:dyDescent="0.35">
      <c r="A210" s="1"/>
      <c r="B210" s="5"/>
    </row>
    <row r="211" spans="1:2" x14ac:dyDescent="0.35">
      <c r="A211" s="1"/>
      <c r="B211" s="5"/>
    </row>
    <row r="212" spans="1:2" x14ac:dyDescent="0.35">
      <c r="A212" s="1"/>
      <c r="B212" s="5"/>
    </row>
    <row r="213" spans="1:2" x14ac:dyDescent="0.35">
      <c r="A213" s="1"/>
      <c r="B213" s="5"/>
    </row>
    <row r="214" spans="1:2" x14ac:dyDescent="0.35">
      <c r="A214" s="1"/>
      <c r="B214" s="5"/>
    </row>
    <row r="215" spans="1:2" x14ac:dyDescent="0.35">
      <c r="A215" s="1"/>
      <c r="B215" s="5"/>
    </row>
    <row r="216" spans="1:2" x14ac:dyDescent="0.35">
      <c r="A216" s="1"/>
      <c r="B216" s="5"/>
    </row>
    <row r="217" spans="1:2" x14ac:dyDescent="0.35">
      <c r="A217" s="1"/>
      <c r="B217" s="5"/>
    </row>
    <row r="218" spans="1:2" x14ac:dyDescent="0.35">
      <c r="A218" s="1"/>
      <c r="B218" s="5"/>
    </row>
    <row r="219" spans="1:2" x14ac:dyDescent="0.35">
      <c r="A219" s="1"/>
      <c r="B219" s="5"/>
    </row>
    <row r="220" spans="1:2" x14ac:dyDescent="0.35">
      <c r="A220" s="1"/>
      <c r="B220" s="5"/>
    </row>
    <row r="221" spans="1:2" x14ac:dyDescent="0.35">
      <c r="A221" s="1"/>
      <c r="B221" s="5"/>
    </row>
    <row r="222" spans="1:2" x14ac:dyDescent="0.35">
      <c r="A222" s="1"/>
      <c r="B222" s="5"/>
    </row>
    <row r="223" spans="1:2" x14ac:dyDescent="0.35">
      <c r="A223" s="1"/>
      <c r="B223" s="5"/>
    </row>
    <row r="224" spans="1:2" x14ac:dyDescent="0.35">
      <c r="A224" s="1"/>
      <c r="B224" s="5"/>
    </row>
    <row r="225" spans="1:2" x14ac:dyDescent="0.35">
      <c r="A225" s="1"/>
      <c r="B225" s="5"/>
    </row>
    <row r="226" spans="1:2" x14ac:dyDescent="0.35">
      <c r="A226" s="1"/>
      <c r="B226" s="5"/>
    </row>
    <row r="227" spans="1:2" x14ac:dyDescent="0.35">
      <c r="A227" s="1"/>
      <c r="B227" s="5"/>
    </row>
    <row r="228" spans="1:2" x14ac:dyDescent="0.35">
      <c r="A228" s="1"/>
      <c r="B228" s="5"/>
    </row>
    <row r="229" spans="1:2" x14ac:dyDescent="0.35">
      <c r="A229" s="1"/>
      <c r="B229" s="5"/>
    </row>
    <row r="230" spans="1:2" x14ac:dyDescent="0.35">
      <c r="A230" s="1"/>
      <c r="B230" s="5"/>
    </row>
    <row r="231" spans="1:2" x14ac:dyDescent="0.35">
      <c r="A231" s="1"/>
      <c r="B231" s="5"/>
    </row>
    <row r="232" spans="1:2" x14ac:dyDescent="0.35">
      <c r="A232" s="1"/>
      <c r="B232" s="5"/>
    </row>
    <row r="233" spans="1:2" x14ac:dyDescent="0.35">
      <c r="A233" s="1"/>
      <c r="B233" s="5"/>
    </row>
    <row r="234" spans="1:2" x14ac:dyDescent="0.35">
      <c r="A234" s="1"/>
      <c r="B234" s="5"/>
    </row>
    <row r="235" spans="1:2" x14ac:dyDescent="0.35">
      <c r="A235" s="1"/>
      <c r="B235" s="5"/>
    </row>
    <row r="236" spans="1:2" x14ac:dyDescent="0.35">
      <c r="A236" s="1"/>
      <c r="B236" s="5"/>
    </row>
    <row r="237" spans="1:2" x14ac:dyDescent="0.35">
      <c r="A237" s="1"/>
      <c r="B237" s="5"/>
    </row>
    <row r="238" spans="1:2" x14ac:dyDescent="0.35">
      <c r="A238" s="1"/>
      <c r="B238" s="5"/>
    </row>
    <row r="239" spans="1:2" x14ac:dyDescent="0.35">
      <c r="A239" s="1"/>
      <c r="B239" s="5"/>
    </row>
    <row r="240" spans="1:2" x14ac:dyDescent="0.35">
      <c r="A240" s="1"/>
      <c r="B240" s="5"/>
    </row>
    <row r="241" spans="1:2" x14ac:dyDescent="0.35">
      <c r="A241" s="1"/>
      <c r="B241" s="5"/>
    </row>
    <row r="242" spans="1:2" x14ac:dyDescent="0.35">
      <c r="A242" s="1"/>
      <c r="B242" s="5"/>
    </row>
    <row r="243" spans="1:2" x14ac:dyDescent="0.35">
      <c r="A243" s="1"/>
      <c r="B243" s="5"/>
    </row>
    <row r="244" spans="1:2" x14ac:dyDescent="0.35">
      <c r="A244" s="1"/>
      <c r="B244" s="5"/>
    </row>
    <row r="245" spans="1:2" x14ac:dyDescent="0.35">
      <c r="A245" s="1"/>
      <c r="B245" s="5"/>
    </row>
    <row r="246" spans="1:2" x14ac:dyDescent="0.35">
      <c r="A246" s="1"/>
      <c r="B246" s="5"/>
    </row>
    <row r="247" spans="1:2" x14ac:dyDescent="0.35">
      <c r="A247" s="1"/>
      <c r="B247" s="5"/>
    </row>
    <row r="248" spans="1:2" x14ac:dyDescent="0.35">
      <c r="A248" s="1"/>
      <c r="B248" s="5"/>
    </row>
    <row r="249" spans="1:2" x14ac:dyDescent="0.35">
      <c r="A249" s="1"/>
      <c r="B249" s="5"/>
    </row>
    <row r="250" spans="1:2" x14ac:dyDescent="0.35">
      <c r="A250" s="1"/>
      <c r="B250" s="5"/>
    </row>
    <row r="251" spans="1:2" x14ac:dyDescent="0.35">
      <c r="A251" s="1"/>
      <c r="B251" s="5"/>
    </row>
    <row r="252" spans="1:2" x14ac:dyDescent="0.35">
      <c r="A252" s="1"/>
      <c r="B252" s="5"/>
    </row>
    <row r="253" spans="1:2" x14ac:dyDescent="0.35">
      <c r="A253" s="1"/>
      <c r="B253" s="5"/>
    </row>
    <row r="254" spans="1:2" x14ac:dyDescent="0.35">
      <c r="A254" s="1"/>
      <c r="B254" s="5"/>
    </row>
    <row r="255" spans="1:2" x14ac:dyDescent="0.35">
      <c r="A255" s="1"/>
      <c r="B255" s="5"/>
    </row>
    <row r="256" spans="1:2" x14ac:dyDescent="0.35">
      <c r="A256" s="1"/>
      <c r="B256" s="5"/>
    </row>
    <row r="257" spans="1:2" x14ac:dyDescent="0.35">
      <c r="A257" s="1"/>
      <c r="B257" s="5"/>
    </row>
    <row r="258" spans="1:2" x14ac:dyDescent="0.35">
      <c r="A258" s="1"/>
      <c r="B258" s="5"/>
    </row>
    <row r="259" spans="1:2" x14ac:dyDescent="0.35">
      <c r="A259" s="1"/>
      <c r="B259" s="5"/>
    </row>
    <row r="260" spans="1:2" x14ac:dyDescent="0.35">
      <c r="A260" s="1"/>
      <c r="B260" s="5"/>
    </row>
    <row r="261" spans="1:2" x14ac:dyDescent="0.35">
      <c r="A261" s="1"/>
      <c r="B261" s="5"/>
    </row>
    <row r="262" spans="1:2" x14ac:dyDescent="0.35">
      <c r="A262" s="1"/>
      <c r="B262" s="5"/>
    </row>
    <row r="263" spans="1:2" x14ac:dyDescent="0.35">
      <c r="A263" s="1"/>
      <c r="B263" s="5"/>
    </row>
    <row r="264" spans="1:2" x14ac:dyDescent="0.35">
      <c r="A264" s="1"/>
      <c r="B264" s="5"/>
    </row>
    <row r="265" spans="1:2" x14ac:dyDescent="0.35">
      <c r="A265" s="1"/>
      <c r="B265" s="5"/>
    </row>
    <row r="266" spans="1:2" x14ac:dyDescent="0.35">
      <c r="A266" s="1"/>
      <c r="B266" s="5"/>
    </row>
    <row r="267" spans="1:2" x14ac:dyDescent="0.35">
      <c r="A267" s="1"/>
      <c r="B267" s="5"/>
    </row>
    <row r="268" spans="1:2" x14ac:dyDescent="0.35">
      <c r="A268" s="1"/>
      <c r="B268" s="5"/>
    </row>
    <row r="269" spans="1:2" x14ac:dyDescent="0.35">
      <c r="A269" s="1"/>
      <c r="B269" s="5"/>
    </row>
    <row r="270" spans="1:2" x14ac:dyDescent="0.35">
      <c r="A270" s="1"/>
      <c r="B270" s="5"/>
    </row>
    <row r="271" spans="1:2" x14ac:dyDescent="0.35">
      <c r="A271" s="1"/>
      <c r="B271" s="5"/>
    </row>
    <row r="272" spans="1:2" x14ac:dyDescent="0.35">
      <c r="A272" s="1"/>
      <c r="B272" s="5"/>
    </row>
    <row r="273" spans="1:2" x14ac:dyDescent="0.35">
      <c r="A273" s="1"/>
      <c r="B273" s="5"/>
    </row>
    <row r="274" spans="1:2" x14ac:dyDescent="0.35">
      <c r="A274" s="1"/>
      <c r="B274" s="5"/>
    </row>
    <row r="275" spans="1:2" x14ac:dyDescent="0.35">
      <c r="A275" s="1"/>
      <c r="B275" s="5"/>
    </row>
    <row r="276" spans="1:2" x14ac:dyDescent="0.35">
      <c r="A276" s="1"/>
      <c r="B276" s="5"/>
    </row>
    <row r="277" spans="1:2" x14ac:dyDescent="0.35">
      <c r="A277" s="1"/>
      <c r="B277" s="5"/>
    </row>
    <row r="278" spans="1:2" x14ac:dyDescent="0.35">
      <c r="A278" s="1"/>
      <c r="B278" s="5"/>
    </row>
    <row r="279" spans="1:2" x14ac:dyDescent="0.35">
      <c r="A279" s="1"/>
      <c r="B279" s="5"/>
    </row>
    <row r="280" spans="1:2" x14ac:dyDescent="0.35">
      <c r="A280" s="1"/>
      <c r="B280" s="5"/>
    </row>
    <row r="281" spans="1:2" x14ac:dyDescent="0.35">
      <c r="A281" s="1"/>
      <c r="B281" s="5"/>
    </row>
    <row r="282" spans="1:2" x14ac:dyDescent="0.35">
      <c r="A282" s="1"/>
      <c r="B282" s="5"/>
    </row>
    <row r="283" spans="1:2" x14ac:dyDescent="0.35">
      <c r="A283" s="1"/>
      <c r="B283" s="5"/>
    </row>
    <row r="284" spans="1:2" x14ac:dyDescent="0.35">
      <c r="A284" s="1"/>
      <c r="B284" s="5"/>
    </row>
    <row r="285" spans="1:2" x14ac:dyDescent="0.35">
      <c r="A285" s="1"/>
      <c r="B285" s="5"/>
    </row>
    <row r="286" spans="1:2" x14ac:dyDescent="0.35">
      <c r="A286" s="1"/>
      <c r="B286" s="5"/>
    </row>
    <row r="287" spans="1:2" x14ac:dyDescent="0.35">
      <c r="A287" s="1"/>
      <c r="B287" s="5"/>
    </row>
    <row r="288" spans="1:2" x14ac:dyDescent="0.35">
      <c r="A288" s="1"/>
      <c r="B288" s="5"/>
    </row>
    <row r="289" spans="1:2" x14ac:dyDescent="0.35">
      <c r="A289" s="1"/>
      <c r="B289" s="5"/>
    </row>
    <row r="290" spans="1:2" x14ac:dyDescent="0.35">
      <c r="A290" s="1"/>
      <c r="B290" s="5"/>
    </row>
    <row r="291" spans="1:2" x14ac:dyDescent="0.35">
      <c r="A291" s="1"/>
      <c r="B291" s="5"/>
    </row>
    <row r="292" spans="1:2" x14ac:dyDescent="0.35">
      <c r="A292" s="1"/>
      <c r="B292" s="5"/>
    </row>
    <row r="293" spans="1:2" x14ac:dyDescent="0.35">
      <c r="A293" s="1"/>
      <c r="B293" s="5"/>
    </row>
    <row r="294" spans="1:2" x14ac:dyDescent="0.35">
      <c r="A294" s="1"/>
      <c r="B294" s="5"/>
    </row>
    <row r="295" spans="1:2" x14ac:dyDescent="0.35">
      <c r="A295" s="1"/>
      <c r="B295" s="5"/>
    </row>
    <row r="296" spans="1:2" x14ac:dyDescent="0.35">
      <c r="A296" s="1"/>
      <c r="B296" s="5"/>
    </row>
    <row r="297" spans="1:2" x14ac:dyDescent="0.35">
      <c r="A297" s="1"/>
      <c r="B297" s="5"/>
    </row>
    <row r="298" spans="1:2" x14ac:dyDescent="0.35">
      <c r="A298" s="1"/>
      <c r="B298" s="5"/>
    </row>
    <row r="299" spans="1:2" x14ac:dyDescent="0.35">
      <c r="A299" s="1"/>
      <c r="B299" s="5"/>
    </row>
    <row r="300" spans="1:2" x14ac:dyDescent="0.35">
      <c r="A300" s="1"/>
      <c r="B300" s="5"/>
    </row>
    <row r="301" spans="1:2" x14ac:dyDescent="0.35">
      <c r="A301" s="1"/>
      <c r="B301" s="5"/>
    </row>
    <row r="302" spans="1:2" x14ac:dyDescent="0.35">
      <c r="A302" s="1"/>
      <c r="B302" s="5"/>
    </row>
    <row r="303" spans="1:2" x14ac:dyDescent="0.35">
      <c r="A303" s="1"/>
      <c r="B303" s="5"/>
    </row>
    <row r="304" spans="1:2" x14ac:dyDescent="0.35">
      <c r="A304" s="1"/>
      <c r="B304" s="5"/>
    </row>
    <row r="305" spans="1:2" x14ac:dyDescent="0.35">
      <c r="A305" s="1"/>
      <c r="B305" s="5"/>
    </row>
    <row r="306" spans="1:2" x14ac:dyDescent="0.35">
      <c r="A306" s="1"/>
      <c r="B306" s="5"/>
    </row>
    <row r="307" spans="1:2" x14ac:dyDescent="0.35">
      <c r="A307" s="1"/>
      <c r="B307" s="5"/>
    </row>
    <row r="308" spans="1:2" x14ac:dyDescent="0.35">
      <c r="A308" s="1"/>
      <c r="B308" s="5"/>
    </row>
    <row r="309" spans="1:2" x14ac:dyDescent="0.35">
      <c r="A309" s="1"/>
      <c r="B309" s="5"/>
    </row>
    <row r="310" spans="1:2" x14ac:dyDescent="0.35">
      <c r="A310" s="1"/>
      <c r="B310" s="5"/>
    </row>
    <row r="311" spans="1:2" x14ac:dyDescent="0.35">
      <c r="A311" s="1"/>
      <c r="B311" s="5"/>
    </row>
    <row r="312" spans="1:2" x14ac:dyDescent="0.35">
      <c r="A312" s="1"/>
      <c r="B312" s="5"/>
    </row>
    <row r="313" spans="1:2" x14ac:dyDescent="0.35">
      <c r="A313" s="1"/>
      <c r="B313" s="5"/>
    </row>
    <row r="314" spans="1:2" x14ac:dyDescent="0.35">
      <c r="A314" s="1"/>
      <c r="B314" s="5"/>
    </row>
    <row r="315" spans="1:2" x14ac:dyDescent="0.35">
      <c r="A315" s="1"/>
      <c r="B315" s="5"/>
    </row>
    <row r="316" spans="1:2" x14ac:dyDescent="0.35">
      <c r="A316" s="1"/>
      <c r="B316" s="5"/>
    </row>
    <row r="317" spans="1:2" x14ac:dyDescent="0.35">
      <c r="A317" s="1"/>
      <c r="B317" s="5"/>
    </row>
    <row r="318" spans="1:2" x14ac:dyDescent="0.35">
      <c r="A318" s="1"/>
      <c r="B318" s="5"/>
    </row>
    <row r="319" spans="1:2" x14ac:dyDescent="0.35">
      <c r="A319" s="1"/>
      <c r="B319" s="5"/>
    </row>
    <row r="320" spans="1:2" x14ac:dyDescent="0.35">
      <c r="A320" s="1"/>
      <c r="B320" s="5"/>
    </row>
    <row r="321" spans="1:2" x14ac:dyDescent="0.35">
      <c r="A321" s="1"/>
      <c r="B321" s="5"/>
    </row>
    <row r="322" spans="1:2" x14ac:dyDescent="0.35">
      <c r="A322" s="1"/>
      <c r="B322" s="5"/>
    </row>
    <row r="323" spans="1:2" x14ac:dyDescent="0.35">
      <c r="A323" s="1"/>
      <c r="B323" s="5"/>
    </row>
    <row r="324" spans="1:2" x14ac:dyDescent="0.35">
      <c r="A324" s="1"/>
      <c r="B324" s="5"/>
    </row>
    <row r="325" spans="1:2" x14ac:dyDescent="0.35">
      <c r="A325" s="1"/>
      <c r="B325" s="5"/>
    </row>
    <row r="326" spans="1:2" x14ac:dyDescent="0.35">
      <c r="A326" s="1"/>
      <c r="B326" s="5"/>
    </row>
    <row r="327" spans="1:2" x14ac:dyDescent="0.35">
      <c r="A327" s="1"/>
      <c r="B327" s="5"/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C327"/>
  <sheetViews>
    <sheetView workbookViewId="0">
      <selection activeCell="B13" sqref="B13"/>
    </sheetView>
  </sheetViews>
  <sheetFormatPr defaultRowHeight="14.5" x14ac:dyDescent="0.35"/>
  <cols>
    <col min="1" max="1" width="10.7265625" customWidth="1"/>
  </cols>
  <sheetData>
    <row r="1" spans="1:3" x14ac:dyDescent="0.35">
      <c r="A1" t="s">
        <v>0</v>
      </c>
      <c r="B1" s="5" t="str">
        <f>'Moving 7 day ave'!AF1</f>
        <v>Sodium</v>
      </c>
      <c r="C1" t="s">
        <v>69</v>
      </c>
    </row>
    <row r="2" spans="1:3" x14ac:dyDescent="0.35">
      <c r="A2" t="s">
        <v>59</v>
      </c>
      <c r="B2" s="5">
        <f>'Moving 7 day ave'!AF2</f>
        <v>1500</v>
      </c>
    </row>
    <row r="3" spans="1:3" x14ac:dyDescent="0.35">
      <c r="A3" t="s">
        <v>68</v>
      </c>
      <c r="B3" s="5">
        <f>'Moving 7 day ave'!AF3</f>
        <v>2400</v>
      </c>
    </row>
    <row r="4" spans="1:3" x14ac:dyDescent="0.35">
      <c r="A4" s="1">
        <f>'Moving 7 day ave'!A4</f>
        <v>43466</v>
      </c>
      <c r="B4" s="5">
        <f>'Moving 7 day ave'!AF4</f>
        <v>4076.617142857142</v>
      </c>
    </row>
    <row r="5" spans="1:3" x14ac:dyDescent="0.35">
      <c r="A5" s="1">
        <f>'Moving 7 day ave'!A5</f>
        <v>43467</v>
      </c>
      <c r="B5" s="5">
        <f>'Moving 7 day ave'!AF5</f>
        <v>3718.7457142857143</v>
      </c>
    </row>
    <row r="6" spans="1:3" x14ac:dyDescent="0.35">
      <c r="A6" s="1">
        <f>'Moving 7 day ave'!A6</f>
        <v>43468</v>
      </c>
      <c r="B6" s="5">
        <f>'Moving 7 day ave'!AF6</f>
        <v>3077.4957142857138</v>
      </c>
    </row>
    <row r="7" spans="1:3" x14ac:dyDescent="0.35">
      <c r="A7" s="1">
        <f>'Moving 7 day ave'!A7</f>
        <v>43469</v>
      </c>
      <c r="B7" s="5">
        <f>'Moving 7 day ave'!AF7</f>
        <v>2569.8528571428569</v>
      </c>
    </row>
    <row r="8" spans="1:3" x14ac:dyDescent="0.35">
      <c r="A8" s="1">
        <f>'Moving 7 day ave'!A8</f>
        <v>43470</v>
      </c>
      <c r="B8" s="5">
        <f>'Moving 7 day ave'!AF8</f>
        <v>2130.4242857142854</v>
      </c>
    </row>
    <row r="9" spans="1:3" x14ac:dyDescent="0.35">
      <c r="A9" s="1">
        <f>'Moving 7 day ave'!A9</f>
        <v>43471</v>
      </c>
      <c r="B9" s="5">
        <f>'Moving 7 day ave'!AF9</f>
        <v>2168.9814285714283</v>
      </c>
    </row>
    <row r="10" spans="1:3" x14ac:dyDescent="0.35">
      <c r="A10" s="1">
        <f>'Moving 7 day ave'!A10</f>
        <v>43472</v>
      </c>
      <c r="B10" s="5">
        <f>'Moving 7 day ave'!AF10</f>
        <v>1132.31</v>
      </c>
    </row>
    <row r="11" spans="1:3" x14ac:dyDescent="0.35">
      <c r="A11" s="1">
        <f>'Moving 7 day ave'!A11</f>
        <v>43473</v>
      </c>
      <c r="B11" s="5">
        <f>'Moving 7 day ave'!AF11</f>
        <v>1127.5914285714287</v>
      </c>
    </row>
    <row r="12" spans="1:3" x14ac:dyDescent="0.35">
      <c r="A12" s="1">
        <f>'Moving 7 day ave'!A12</f>
        <v>43474</v>
      </c>
      <c r="B12" s="5">
        <f>'Moving 7 day ave'!AF12</f>
        <v>1786.6057142857142</v>
      </c>
    </row>
    <row r="13" spans="1:3" x14ac:dyDescent="0.35">
      <c r="A13" s="1">
        <f>'Moving 7 day ave'!A13</f>
        <v>43475</v>
      </c>
      <c r="B13" s="5">
        <f>'Moving 7 day ave'!AF13</f>
        <v>1785.59</v>
      </c>
    </row>
    <row r="14" spans="1:3" x14ac:dyDescent="0.35">
      <c r="A14" s="1">
        <f>'Moving 7 day ave'!A14</f>
        <v>43476</v>
      </c>
      <c r="B14" s="5">
        <f>'Moving 7 day ave'!AF14</f>
        <v>2296.8328571428569</v>
      </c>
    </row>
    <row r="15" spans="1:3" x14ac:dyDescent="0.35">
      <c r="A15" s="1">
        <f>'Moving 7 day ave'!A15</f>
        <v>43477</v>
      </c>
      <c r="B15" s="5">
        <f>'Moving 7 day ave'!AF15</f>
        <v>2789.8614285714289</v>
      </c>
    </row>
    <row r="16" spans="1:3" x14ac:dyDescent="0.35">
      <c r="A16" s="1">
        <f>'Moving 7 day ave'!A16</f>
        <v>43478</v>
      </c>
      <c r="B16" s="5">
        <f>'Moving 7 day ave'!AF16</f>
        <v>2953.8328571428574</v>
      </c>
    </row>
    <row r="17" spans="1:2" x14ac:dyDescent="0.35">
      <c r="A17" s="1">
        <f>'Moving 7 day ave'!A17</f>
        <v>43479</v>
      </c>
      <c r="B17" s="5">
        <f>'Moving 7 day ave'!AF17</f>
        <v>3563.3328571428574</v>
      </c>
    </row>
    <row r="18" spans="1:2" x14ac:dyDescent="0.35">
      <c r="A18" s="1">
        <f>'Moving 7 day ave'!A18</f>
        <v>43480</v>
      </c>
      <c r="B18" s="5">
        <f>'Moving 7 day ave'!AF18</f>
        <v>3948.8771428571426</v>
      </c>
    </row>
    <row r="19" spans="1:2" x14ac:dyDescent="0.35">
      <c r="A19" s="1">
        <f>'Moving 7 day ave'!A19</f>
        <v>43481</v>
      </c>
      <c r="B19" s="5">
        <f>'Moving 7 day ave'!AF19</f>
        <v>3771.5914285714284</v>
      </c>
    </row>
    <row r="20" spans="1:2" x14ac:dyDescent="0.35">
      <c r="A20" s="1">
        <f>'Moving 7 day ave'!A20</f>
        <v>43482</v>
      </c>
      <c r="B20" s="5">
        <f>'Moving 7 day ave'!AF20</f>
        <v>3771.5914285714284</v>
      </c>
    </row>
    <row r="21" spans="1:2" x14ac:dyDescent="0.35">
      <c r="A21" s="1">
        <f>'Moving 7 day ave'!A21</f>
        <v>43483</v>
      </c>
      <c r="B21" s="5">
        <f>'Moving 7 day ave'!AF21</f>
        <v>3806.7485714285713</v>
      </c>
    </row>
    <row r="22" spans="1:2" x14ac:dyDescent="0.35">
      <c r="A22" s="1">
        <f>'Moving 7 day ave'!A22</f>
        <v>43484</v>
      </c>
      <c r="B22" s="5">
        <f>'Moving 7 day ave'!AF22</f>
        <v>3400.9200000000005</v>
      </c>
    </row>
    <row r="23" spans="1:2" x14ac:dyDescent="0.35">
      <c r="A23" s="1">
        <f>'Moving 7 day ave'!A23</f>
        <v>43485</v>
      </c>
      <c r="B23" s="5">
        <f>'Moving 7 day ave'!AF23</f>
        <v>3613.7485714285717</v>
      </c>
    </row>
    <row r="24" spans="1:2" x14ac:dyDescent="0.35">
      <c r="A24" s="1">
        <f>'Moving 7 day ave'!A24</f>
        <v>43486</v>
      </c>
      <c r="B24" s="5">
        <f>'Moving 7 day ave'!AF24</f>
        <v>3036.62</v>
      </c>
    </row>
    <row r="25" spans="1:2" x14ac:dyDescent="0.35">
      <c r="A25" s="1">
        <f>'Moving 7 day ave'!A25</f>
        <v>43487</v>
      </c>
      <c r="B25" s="5">
        <f>'Moving 7 day ave'!AF25</f>
        <v>3303.5342857142855</v>
      </c>
    </row>
    <row r="26" spans="1:2" x14ac:dyDescent="0.35">
      <c r="A26" s="1">
        <f>'Moving 7 day ave'!A26</f>
        <v>43488</v>
      </c>
      <c r="B26" s="5">
        <f>'Moving 7 day ave'!AF26</f>
        <v>2743.22</v>
      </c>
    </row>
    <row r="27" spans="1:2" x14ac:dyDescent="0.35">
      <c r="A27" s="1">
        <f>'Moving 7 day ave'!A27</f>
        <v>43489</v>
      </c>
      <c r="B27" s="5">
        <f>'Moving 7 day ave'!AF27</f>
        <v>2744.2357142857145</v>
      </c>
    </row>
    <row r="28" spans="1:2" x14ac:dyDescent="0.35">
      <c r="A28" s="1">
        <f>'Moving 7 day ave'!A28</f>
        <v>43490</v>
      </c>
      <c r="B28" s="5">
        <f>'Moving 7 day ave'!AF28</f>
        <v>2555.1357142857146</v>
      </c>
    </row>
    <row r="29" spans="1:2" x14ac:dyDescent="0.35">
      <c r="A29" s="1">
        <f>'Moving 7 day ave'!A29</f>
        <v>43491</v>
      </c>
      <c r="B29" s="5">
        <f>'Moving 7 day ave'!AF29</f>
        <v>2574.2214285714285</v>
      </c>
    </row>
    <row r="30" spans="1:2" x14ac:dyDescent="0.35">
      <c r="A30" s="1">
        <f>'Moving 7 day ave'!A30</f>
        <v>43492</v>
      </c>
      <c r="B30" s="5">
        <f>'Moving 7 day ave'!AF30</f>
        <v>2361.3214285714284</v>
      </c>
    </row>
    <row r="31" spans="1:2" x14ac:dyDescent="0.35">
      <c r="A31" s="1">
        <f>'Moving 7 day ave'!A31</f>
        <v>43493</v>
      </c>
      <c r="B31" s="5">
        <f>'Moving 7 day ave'!AF31</f>
        <v>2950.6642857142861</v>
      </c>
    </row>
    <row r="32" spans="1:2" x14ac:dyDescent="0.35">
      <c r="A32" s="1">
        <f>'Moving 7 day ave'!A32</f>
        <v>43494</v>
      </c>
      <c r="B32" s="5">
        <f>'Moving 7 day ave'!AF32</f>
        <v>2418.3785714285709</v>
      </c>
    </row>
    <row r="33" spans="1:2" x14ac:dyDescent="0.35">
      <c r="A33" s="1">
        <f>'Moving 7 day ave'!A33</f>
        <v>43495</v>
      </c>
      <c r="B33" s="5">
        <f>'Moving 7 day ave'!AF33</f>
        <v>3477.4357142857143</v>
      </c>
    </row>
    <row r="34" spans="1:2" x14ac:dyDescent="0.35">
      <c r="A34" s="1"/>
      <c r="B34" s="5"/>
    </row>
    <row r="35" spans="1:2" x14ac:dyDescent="0.35">
      <c r="A35" s="1"/>
      <c r="B35" s="5"/>
    </row>
    <row r="36" spans="1:2" x14ac:dyDescent="0.35">
      <c r="A36" s="1"/>
      <c r="B36" s="5"/>
    </row>
    <row r="37" spans="1:2" x14ac:dyDescent="0.35">
      <c r="A37" s="1"/>
      <c r="B37" s="5"/>
    </row>
    <row r="38" spans="1:2" x14ac:dyDescent="0.35">
      <c r="A38" s="1"/>
      <c r="B38" s="5"/>
    </row>
    <row r="39" spans="1:2" x14ac:dyDescent="0.35">
      <c r="A39" s="1"/>
      <c r="B39" s="5"/>
    </row>
    <row r="40" spans="1:2" x14ac:dyDescent="0.35">
      <c r="A40" s="1"/>
      <c r="B40" s="5"/>
    </row>
    <row r="41" spans="1:2" x14ac:dyDescent="0.35">
      <c r="A41" s="1"/>
      <c r="B41" s="5"/>
    </row>
    <row r="42" spans="1:2" x14ac:dyDescent="0.35">
      <c r="A42" s="1"/>
      <c r="B42" s="5"/>
    </row>
    <row r="43" spans="1:2" x14ac:dyDescent="0.35">
      <c r="A43" s="1"/>
      <c r="B43" s="5"/>
    </row>
    <row r="44" spans="1:2" x14ac:dyDescent="0.35">
      <c r="A44" s="1"/>
      <c r="B44" s="5"/>
    </row>
    <row r="45" spans="1:2" x14ac:dyDescent="0.35">
      <c r="A45" s="1"/>
      <c r="B45" s="5"/>
    </row>
    <row r="46" spans="1:2" x14ac:dyDescent="0.35">
      <c r="A46" s="1"/>
      <c r="B46" s="5"/>
    </row>
    <row r="47" spans="1:2" x14ac:dyDescent="0.35">
      <c r="A47" s="1"/>
      <c r="B47" s="5"/>
    </row>
    <row r="48" spans="1:2" x14ac:dyDescent="0.35">
      <c r="A48" s="1"/>
      <c r="B48" s="5"/>
    </row>
    <row r="49" spans="1:2" x14ac:dyDescent="0.35">
      <c r="A49" s="1"/>
      <c r="B49" s="5"/>
    </row>
    <row r="50" spans="1:2" x14ac:dyDescent="0.35">
      <c r="A50" s="1"/>
      <c r="B50" s="5"/>
    </row>
    <row r="51" spans="1:2" x14ac:dyDescent="0.35">
      <c r="A51" s="1"/>
      <c r="B51" s="5"/>
    </row>
    <row r="52" spans="1:2" x14ac:dyDescent="0.35">
      <c r="A52" s="1"/>
      <c r="B52" s="5"/>
    </row>
    <row r="53" spans="1:2" x14ac:dyDescent="0.35">
      <c r="A53" s="1"/>
      <c r="B53" s="5"/>
    </row>
    <row r="54" spans="1:2" x14ac:dyDescent="0.35">
      <c r="A54" s="1"/>
      <c r="B54" s="5"/>
    </row>
    <row r="55" spans="1:2" x14ac:dyDescent="0.35">
      <c r="A55" s="1"/>
      <c r="B55" s="5"/>
    </row>
    <row r="56" spans="1:2" x14ac:dyDescent="0.35">
      <c r="A56" s="1"/>
      <c r="B56" s="5"/>
    </row>
    <row r="57" spans="1:2" x14ac:dyDescent="0.35">
      <c r="A57" s="1"/>
      <c r="B57" s="5"/>
    </row>
    <row r="58" spans="1:2" x14ac:dyDescent="0.35">
      <c r="A58" s="1"/>
      <c r="B58" s="5"/>
    </row>
    <row r="59" spans="1:2" x14ac:dyDescent="0.35">
      <c r="A59" s="1"/>
      <c r="B59" s="5"/>
    </row>
    <row r="60" spans="1:2" x14ac:dyDescent="0.35">
      <c r="A60" s="1"/>
      <c r="B60" s="5"/>
    </row>
    <row r="61" spans="1:2" x14ac:dyDescent="0.35">
      <c r="A61" s="1"/>
      <c r="B61" s="5"/>
    </row>
    <row r="62" spans="1:2" x14ac:dyDescent="0.35">
      <c r="A62" s="1"/>
      <c r="B62" s="5"/>
    </row>
    <row r="63" spans="1:2" x14ac:dyDescent="0.35">
      <c r="A63" s="1"/>
      <c r="B63" s="5"/>
    </row>
    <row r="64" spans="1:2" x14ac:dyDescent="0.35">
      <c r="A64" s="1"/>
      <c r="B64" s="5"/>
    </row>
    <row r="65" spans="1:2" x14ac:dyDescent="0.35">
      <c r="A65" s="1"/>
      <c r="B65" s="5"/>
    </row>
    <row r="66" spans="1:2" x14ac:dyDescent="0.35">
      <c r="A66" s="1"/>
      <c r="B66" s="5"/>
    </row>
    <row r="67" spans="1:2" x14ac:dyDescent="0.35">
      <c r="A67" s="1"/>
      <c r="B67" s="5"/>
    </row>
    <row r="68" spans="1:2" x14ac:dyDescent="0.35">
      <c r="A68" s="1"/>
      <c r="B68" s="5"/>
    </row>
    <row r="69" spans="1:2" x14ac:dyDescent="0.35">
      <c r="A69" s="1"/>
      <c r="B69" s="5"/>
    </row>
    <row r="70" spans="1:2" x14ac:dyDescent="0.35">
      <c r="A70" s="1"/>
      <c r="B70" s="5"/>
    </row>
    <row r="71" spans="1:2" x14ac:dyDescent="0.35">
      <c r="A71" s="1"/>
      <c r="B71" s="5"/>
    </row>
    <row r="72" spans="1:2" x14ac:dyDescent="0.35">
      <c r="A72" s="1"/>
      <c r="B72" s="5"/>
    </row>
    <row r="73" spans="1:2" x14ac:dyDescent="0.35">
      <c r="A73" s="1"/>
      <c r="B73" s="5"/>
    </row>
    <row r="74" spans="1:2" x14ac:dyDescent="0.35">
      <c r="A74" s="1"/>
      <c r="B74" s="5"/>
    </row>
    <row r="75" spans="1:2" x14ac:dyDescent="0.35">
      <c r="A75" s="1"/>
      <c r="B75" s="5"/>
    </row>
    <row r="76" spans="1:2" x14ac:dyDescent="0.35">
      <c r="A76" s="1"/>
      <c r="B76" s="5"/>
    </row>
    <row r="77" spans="1:2" x14ac:dyDescent="0.35">
      <c r="A77" s="1"/>
      <c r="B77" s="5"/>
    </row>
    <row r="78" spans="1:2" x14ac:dyDescent="0.35">
      <c r="A78" s="1"/>
      <c r="B78" s="5"/>
    </row>
    <row r="79" spans="1:2" x14ac:dyDescent="0.35">
      <c r="A79" s="1"/>
      <c r="B79" s="5"/>
    </row>
    <row r="80" spans="1:2" x14ac:dyDescent="0.35">
      <c r="A80" s="1"/>
      <c r="B80" s="5"/>
    </row>
    <row r="81" spans="1:2" x14ac:dyDescent="0.35">
      <c r="A81" s="1"/>
      <c r="B81" s="5"/>
    </row>
    <row r="82" spans="1:2" x14ac:dyDescent="0.35">
      <c r="A82" s="1"/>
      <c r="B82" s="5"/>
    </row>
    <row r="83" spans="1:2" x14ac:dyDescent="0.35">
      <c r="A83" s="1"/>
      <c r="B83" s="5"/>
    </row>
    <row r="84" spans="1:2" x14ac:dyDescent="0.35">
      <c r="A84" s="1"/>
      <c r="B84" s="5"/>
    </row>
    <row r="85" spans="1:2" x14ac:dyDescent="0.35">
      <c r="A85" s="1"/>
      <c r="B85" s="5"/>
    </row>
    <row r="86" spans="1:2" x14ac:dyDescent="0.35">
      <c r="A86" s="1"/>
      <c r="B86" s="5"/>
    </row>
    <row r="87" spans="1:2" x14ac:dyDescent="0.35">
      <c r="A87" s="1"/>
      <c r="B87" s="5"/>
    </row>
    <row r="88" spans="1:2" x14ac:dyDescent="0.35">
      <c r="A88" s="1"/>
      <c r="B88" s="5"/>
    </row>
    <row r="89" spans="1:2" x14ac:dyDescent="0.35">
      <c r="A89" s="1"/>
      <c r="B89" s="5"/>
    </row>
    <row r="90" spans="1:2" x14ac:dyDescent="0.35">
      <c r="A90" s="1"/>
      <c r="B90" s="5"/>
    </row>
    <row r="91" spans="1:2" x14ac:dyDescent="0.35">
      <c r="A91" s="1"/>
      <c r="B91" s="5"/>
    </row>
    <row r="92" spans="1:2" x14ac:dyDescent="0.35">
      <c r="A92" s="1"/>
      <c r="B92" s="5"/>
    </row>
    <row r="93" spans="1:2" x14ac:dyDescent="0.35">
      <c r="A93" s="1"/>
      <c r="B93" s="5"/>
    </row>
    <row r="94" spans="1:2" x14ac:dyDescent="0.35">
      <c r="A94" s="1"/>
      <c r="B94" s="5"/>
    </row>
    <row r="95" spans="1:2" x14ac:dyDescent="0.35">
      <c r="A95" s="1"/>
      <c r="B95" s="5"/>
    </row>
    <row r="96" spans="1:2" x14ac:dyDescent="0.35">
      <c r="A96" s="1"/>
      <c r="B96" s="5"/>
    </row>
    <row r="97" spans="1:2" x14ac:dyDescent="0.35">
      <c r="A97" s="1"/>
      <c r="B97" s="5"/>
    </row>
    <row r="98" spans="1:2" x14ac:dyDescent="0.35">
      <c r="A98" s="1"/>
      <c r="B98" s="5"/>
    </row>
    <row r="99" spans="1:2" x14ac:dyDescent="0.35">
      <c r="A99" s="1"/>
      <c r="B99" s="5"/>
    </row>
    <row r="100" spans="1:2" x14ac:dyDescent="0.35">
      <c r="A100" s="1"/>
      <c r="B100" s="5"/>
    </row>
    <row r="101" spans="1:2" x14ac:dyDescent="0.35">
      <c r="A101" s="1"/>
      <c r="B101" s="5"/>
    </row>
    <row r="102" spans="1:2" x14ac:dyDescent="0.35">
      <c r="A102" s="1"/>
      <c r="B102" s="5"/>
    </row>
    <row r="103" spans="1:2" x14ac:dyDescent="0.35">
      <c r="A103" s="1"/>
      <c r="B103" s="5"/>
    </row>
    <row r="104" spans="1:2" x14ac:dyDescent="0.35">
      <c r="A104" s="1"/>
      <c r="B104" s="5"/>
    </row>
    <row r="105" spans="1:2" x14ac:dyDescent="0.35">
      <c r="A105" s="1"/>
      <c r="B105" s="5"/>
    </row>
    <row r="106" spans="1:2" x14ac:dyDescent="0.35">
      <c r="A106" s="1"/>
      <c r="B106" s="5"/>
    </row>
    <row r="107" spans="1:2" x14ac:dyDescent="0.35">
      <c r="A107" s="1"/>
      <c r="B107" s="5"/>
    </row>
    <row r="108" spans="1:2" x14ac:dyDescent="0.35">
      <c r="A108" s="1"/>
      <c r="B108" s="5"/>
    </row>
    <row r="109" spans="1:2" x14ac:dyDescent="0.35">
      <c r="A109" s="1"/>
      <c r="B109" s="5"/>
    </row>
    <row r="110" spans="1:2" x14ac:dyDescent="0.35">
      <c r="A110" s="1"/>
      <c r="B110" s="5"/>
    </row>
    <row r="111" spans="1:2" x14ac:dyDescent="0.35">
      <c r="A111" s="1"/>
      <c r="B111" s="5"/>
    </row>
    <row r="112" spans="1:2" x14ac:dyDescent="0.35">
      <c r="A112" s="1"/>
      <c r="B112" s="5"/>
    </row>
    <row r="113" spans="1:2" x14ac:dyDescent="0.35">
      <c r="A113" s="1"/>
      <c r="B113" s="5"/>
    </row>
    <row r="114" spans="1:2" x14ac:dyDescent="0.35">
      <c r="A114" s="1"/>
      <c r="B114" s="5"/>
    </row>
    <row r="115" spans="1:2" x14ac:dyDescent="0.35">
      <c r="A115" s="1"/>
      <c r="B115" s="5"/>
    </row>
    <row r="116" spans="1:2" x14ac:dyDescent="0.35">
      <c r="A116" s="1"/>
      <c r="B116" s="5"/>
    </row>
    <row r="117" spans="1:2" x14ac:dyDescent="0.35">
      <c r="A117" s="1"/>
      <c r="B117" s="5"/>
    </row>
    <row r="118" spans="1:2" x14ac:dyDescent="0.35">
      <c r="A118" s="1"/>
      <c r="B118" s="5"/>
    </row>
    <row r="119" spans="1:2" x14ac:dyDescent="0.35">
      <c r="A119" s="1"/>
      <c r="B119" s="5"/>
    </row>
    <row r="120" spans="1:2" x14ac:dyDescent="0.35">
      <c r="A120" s="1"/>
      <c r="B120" s="5"/>
    </row>
    <row r="121" spans="1:2" x14ac:dyDescent="0.35">
      <c r="A121" s="1"/>
      <c r="B121" s="5"/>
    </row>
    <row r="122" spans="1:2" x14ac:dyDescent="0.35">
      <c r="A122" s="1"/>
      <c r="B122" s="5"/>
    </row>
    <row r="123" spans="1:2" x14ac:dyDescent="0.35">
      <c r="A123" s="1"/>
      <c r="B123" s="5"/>
    </row>
    <row r="124" spans="1:2" x14ac:dyDescent="0.35">
      <c r="A124" s="1"/>
      <c r="B124" s="5"/>
    </row>
    <row r="125" spans="1:2" x14ac:dyDescent="0.35">
      <c r="A125" s="1"/>
      <c r="B125" s="5"/>
    </row>
    <row r="126" spans="1:2" x14ac:dyDescent="0.35">
      <c r="A126" s="1"/>
      <c r="B126" s="5"/>
    </row>
    <row r="127" spans="1:2" x14ac:dyDescent="0.35">
      <c r="A127" s="1"/>
      <c r="B127" s="5"/>
    </row>
    <row r="128" spans="1:2" x14ac:dyDescent="0.35">
      <c r="A128" s="1"/>
      <c r="B128" s="5"/>
    </row>
    <row r="129" spans="1:2" x14ac:dyDescent="0.35">
      <c r="A129" s="1"/>
      <c r="B129" s="5"/>
    </row>
    <row r="130" spans="1:2" x14ac:dyDescent="0.35">
      <c r="A130" s="1"/>
      <c r="B130" s="5"/>
    </row>
    <row r="131" spans="1:2" x14ac:dyDescent="0.35">
      <c r="A131" s="1"/>
      <c r="B131" s="5"/>
    </row>
    <row r="132" spans="1:2" x14ac:dyDescent="0.35">
      <c r="A132" s="1"/>
      <c r="B132" s="5"/>
    </row>
    <row r="133" spans="1:2" x14ac:dyDescent="0.35">
      <c r="A133" s="1"/>
      <c r="B133" s="5"/>
    </row>
    <row r="134" spans="1:2" x14ac:dyDescent="0.35">
      <c r="A134" s="1"/>
      <c r="B134" s="5"/>
    </row>
    <row r="135" spans="1:2" x14ac:dyDescent="0.35">
      <c r="A135" s="1"/>
      <c r="B135" s="5"/>
    </row>
    <row r="136" spans="1:2" x14ac:dyDescent="0.35">
      <c r="A136" s="1"/>
      <c r="B136" s="5"/>
    </row>
    <row r="137" spans="1:2" x14ac:dyDescent="0.35">
      <c r="A137" s="1"/>
      <c r="B137" s="5"/>
    </row>
    <row r="138" spans="1:2" x14ac:dyDescent="0.35">
      <c r="A138" s="1"/>
      <c r="B138" s="5"/>
    </row>
    <row r="139" spans="1:2" x14ac:dyDescent="0.35">
      <c r="A139" s="1"/>
      <c r="B139" s="5"/>
    </row>
    <row r="140" spans="1:2" x14ac:dyDescent="0.35">
      <c r="A140" s="1"/>
      <c r="B140" s="5"/>
    </row>
    <row r="141" spans="1:2" x14ac:dyDescent="0.35">
      <c r="A141" s="1"/>
      <c r="B141" s="5"/>
    </row>
    <row r="142" spans="1:2" x14ac:dyDescent="0.35">
      <c r="A142" s="1"/>
      <c r="B142" s="5"/>
    </row>
    <row r="143" spans="1:2" x14ac:dyDescent="0.35">
      <c r="A143" s="1"/>
      <c r="B143" s="5"/>
    </row>
    <row r="144" spans="1:2" x14ac:dyDescent="0.35">
      <c r="A144" s="1"/>
      <c r="B144" s="5"/>
    </row>
    <row r="145" spans="1:2" x14ac:dyDescent="0.35">
      <c r="A145" s="1"/>
      <c r="B145" s="5"/>
    </row>
    <row r="146" spans="1:2" x14ac:dyDescent="0.35">
      <c r="A146" s="1"/>
      <c r="B146" s="5"/>
    </row>
    <row r="147" spans="1:2" x14ac:dyDescent="0.35">
      <c r="A147" s="1"/>
      <c r="B147" s="5"/>
    </row>
    <row r="148" spans="1:2" x14ac:dyDescent="0.35">
      <c r="A148" s="1"/>
      <c r="B148" s="5"/>
    </row>
    <row r="149" spans="1:2" x14ac:dyDescent="0.35">
      <c r="A149" s="1"/>
      <c r="B149" s="5"/>
    </row>
    <row r="150" spans="1:2" x14ac:dyDescent="0.35">
      <c r="A150" s="1"/>
      <c r="B150" s="5"/>
    </row>
    <row r="151" spans="1:2" x14ac:dyDescent="0.35">
      <c r="A151" s="1"/>
      <c r="B151" s="5"/>
    </row>
    <row r="152" spans="1:2" x14ac:dyDescent="0.35">
      <c r="A152" s="1"/>
      <c r="B152" s="5"/>
    </row>
    <row r="153" spans="1:2" x14ac:dyDescent="0.35">
      <c r="A153" s="1"/>
      <c r="B153" s="5"/>
    </row>
    <row r="154" spans="1:2" x14ac:dyDescent="0.35">
      <c r="A154" s="1"/>
      <c r="B154" s="5"/>
    </row>
    <row r="155" spans="1:2" x14ac:dyDescent="0.35">
      <c r="A155" s="1"/>
      <c r="B155" s="5"/>
    </row>
    <row r="156" spans="1:2" x14ac:dyDescent="0.35">
      <c r="A156" s="1"/>
      <c r="B156" s="5"/>
    </row>
    <row r="157" spans="1:2" x14ac:dyDescent="0.35">
      <c r="A157" s="1"/>
      <c r="B157" s="5"/>
    </row>
    <row r="158" spans="1:2" x14ac:dyDescent="0.35">
      <c r="A158" s="1"/>
      <c r="B158" s="5"/>
    </row>
    <row r="159" spans="1:2" x14ac:dyDescent="0.35">
      <c r="A159" s="1"/>
      <c r="B159" s="5"/>
    </row>
    <row r="160" spans="1:2" x14ac:dyDescent="0.35">
      <c r="A160" s="1"/>
      <c r="B160" s="5"/>
    </row>
    <row r="161" spans="1:2" x14ac:dyDescent="0.35">
      <c r="A161" s="1"/>
      <c r="B161" s="5"/>
    </row>
    <row r="162" spans="1:2" x14ac:dyDescent="0.35">
      <c r="A162" s="1"/>
      <c r="B162" s="5"/>
    </row>
    <row r="163" spans="1:2" x14ac:dyDescent="0.35">
      <c r="A163" s="1"/>
      <c r="B163" s="5"/>
    </row>
    <row r="164" spans="1:2" x14ac:dyDescent="0.35">
      <c r="A164" s="1"/>
      <c r="B164" s="5"/>
    </row>
    <row r="165" spans="1:2" x14ac:dyDescent="0.35">
      <c r="A165" s="1"/>
      <c r="B165" s="5"/>
    </row>
    <row r="166" spans="1:2" x14ac:dyDescent="0.35">
      <c r="A166" s="1"/>
      <c r="B166" s="5"/>
    </row>
    <row r="167" spans="1:2" x14ac:dyDescent="0.35">
      <c r="A167" s="1"/>
      <c r="B167" s="5"/>
    </row>
    <row r="168" spans="1:2" x14ac:dyDescent="0.35">
      <c r="A168" s="1"/>
      <c r="B168" s="5"/>
    </row>
    <row r="169" spans="1:2" x14ac:dyDescent="0.35">
      <c r="A169" s="1"/>
      <c r="B169" s="5"/>
    </row>
    <row r="170" spans="1:2" x14ac:dyDescent="0.35">
      <c r="A170" s="1"/>
      <c r="B170" s="5"/>
    </row>
    <row r="171" spans="1:2" x14ac:dyDescent="0.35">
      <c r="A171" s="1"/>
      <c r="B171" s="5"/>
    </row>
    <row r="172" spans="1:2" x14ac:dyDescent="0.35">
      <c r="A172" s="1"/>
      <c r="B172" s="5"/>
    </row>
    <row r="173" spans="1:2" x14ac:dyDescent="0.35">
      <c r="A173" s="1"/>
      <c r="B173" s="5"/>
    </row>
    <row r="174" spans="1:2" x14ac:dyDescent="0.35">
      <c r="A174" s="1"/>
      <c r="B174" s="5"/>
    </row>
    <row r="175" spans="1:2" x14ac:dyDescent="0.35">
      <c r="A175" s="1"/>
      <c r="B175" s="5"/>
    </row>
    <row r="176" spans="1:2" x14ac:dyDescent="0.35">
      <c r="A176" s="1"/>
      <c r="B176" s="5"/>
    </row>
    <row r="177" spans="1:2" x14ac:dyDescent="0.35">
      <c r="A177" s="1"/>
      <c r="B177" s="5"/>
    </row>
    <row r="178" spans="1:2" x14ac:dyDescent="0.35">
      <c r="A178" s="1"/>
      <c r="B178" s="5"/>
    </row>
    <row r="179" spans="1:2" x14ac:dyDescent="0.35">
      <c r="A179" s="1"/>
      <c r="B179" s="5"/>
    </row>
    <row r="180" spans="1:2" x14ac:dyDescent="0.35">
      <c r="A180" s="1"/>
      <c r="B180" s="5"/>
    </row>
    <row r="181" spans="1:2" x14ac:dyDescent="0.35">
      <c r="A181" s="1"/>
      <c r="B181" s="5"/>
    </row>
    <row r="182" spans="1:2" x14ac:dyDescent="0.35">
      <c r="A182" s="1"/>
      <c r="B182" s="5"/>
    </row>
    <row r="183" spans="1:2" x14ac:dyDescent="0.35">
      <c r="A183" s="1"/>
      <c r="B183" s="5"/>
    </row>
    <row r="184" spans="1:2" x14ac:dyDescent="0.35">
      <c r="A184" s="1"/>
      <c r="B184" s="5"/>
    </row>
    <row r="185" spans="1:2" x14ac:dyDescent="0.35">
      <c r="A185" s="1"/>
      <c r="B185" s="5"/>
    </row>
    <row r="186" spans="1:2" x14ac:dyDescent="0.35">
      <c r="A186" s="1"/>
      <c r="B186" s="5"/>
    </row>
    <row r="187" spans="1:2" x14ac:dyDescent="0.35">
      <c r="A187" s="1"/>
      <c r="B187" s="5"/>
    </row>
    <row r="188" spans="1:2" x14ac:dyDescent="0.35">
      <c r="A188" s="1"/>
      <c r="B188" s="5"/>
    </row>
    <row r="189" spans="1:2" x14ac:dyDescent="0.35">
      <c r="A189" s="1"/>
      <c r="B189" s="5"/>
    </row>
    <row r="190" spans="1:2" x14ac:dyDescent="0.35">
      <c r="A190" s="1"/>
      <c r="B190" s="5"/>
    </row>
    <row r="191" spans="1:2" x14ac:dyDescent="0.35">
      <c r="A191" s="1"/>
      <c r="B191" s="5"/>
    </row>
    <row r="192" spans="1:2" x14ac:dyDescent="0.35">
      <c r="A192" s="1"/>
      <c r="B192" s="5"/>
    </row>
    <row r="193" spans="1:2" x14ac:dyDescent="0.35">
      <c r="A193" s="1"/>
      <c r="B193" s="5"/>
    </row>
    <row r="194" spans="1:2" x14ac:dyDescent="0.35">
      <c r="A194" s="1"/>
      <c r="B194" s="5"/>
    </row>
    <row r="195" spans="1:2" x14ac:dyDescent="0.35">
      <c r="A195" s="1"/>
      <c r="B195" s="5"/>
    </row>
    <row r="196" spans="1:2" x14ac:dyDescent="0.35">
      <c r="A196" s="1"/>
      <c r="B196" s="5"/>
    </row>
    <row r="197" spans="1:2" x14ac:dyDescent="0.35">
      <c r="A197" s="1"/>
      <c r="B197" s="5"/>
    </row>
    <row r="198" spans="1:2" x14ac:dyDescent="0.35">
      <c r="A198" s="1"/>
      <c r="B198" s="5"/>
    </row>
    <row r="199" spans="1:2" x14ac:dyDescent="0.35">
      <c r="A199" s="1"/>
      <c r="B199" s="5"/>
    </row>
    <row r="200" spans="1:2" x14ac:dyDescent="0.35">
      <c r="A200" s="1"/>
      <c r="B200" s="5"/>
    </row>
    <row r="201" spans="1:2" x14ac:dyDescent="0.35">
      <c r="A201" s="1"/>
      <c r="B201" s="5"/>
    </row>
    <row r="202" spans="1:2" x14ac:dyDescent="0.35">
      <c r="A202" s="1"/>
      <c r="B202" s="5"/>
    </row>
    <row r="203" spans="1:2" x14ac:dyDescent="0.35">
      <c r="A203" s="1"/>
      <c r="B203" s="5"/>
    </row>
    <row r="204" spans="1:2" x14ac:dyDescent="0.35">
      <c r="A204" s="1"/>
      <c r="B204" s="5"/>
    </row>
    <row r="205" spans="1:2" x14ac:dyDescent="0.35">
      <c r="A205" s="1"/>
      <c r="B205" s="5"/>
    </row>
    <row r="206" spans="1:2" x14ac:dyDescent="0.35">
      <c r="A206" s="1"/>
      <c r="B206" s="5"/>
    </row>
    <row r="207" spans="1:2" x14ac:dyDescent="0.35">
      <c r="A207" s="1"/>
      <c r="B207" s="5"/>
    </row>
    <row r="208" spans="1:2" x14ac:dyDescent="0.35">
      <c r="A208" s="1"/>
      <c r="B208" s="5"/>
    </row>
    <row r="209" spans="1:2" x14ac:dyDescent="0.35">
      <c r="A209" s="1"/>
      <c r="B209" s="5"/>
    </row>
    <row r="210" spans="1:2" x14ac:dyDescent="0.35">
      <c r="A210" s="1"/>
      <c r="B210" s="5"/>
    </row>
    <row r="211" spans="1:2" x14ac:dyDescent="0.35">
      <c r="A211" s="1"/>
      <c r="B211" s="5"/>
    </row>
    <row r="212" spans="1:2" x14ac:dyDescent="0.35">
      <c r="A212" s="1"/>
      <c r="B212" s="5"/>
    </row>
    <row r="213" spans="1:2" x14ac:dyDescent="0.35">
      <c r="A213" s="1"/>
      <c r="B213" s="5"/>
    </row>
    <row r="214" spans="1:2" x14ac:dyDescent="0.35">
      <c r="A214" s="1"/>
      <c r="B214" s="5"/>
    </row>
    <row r="215" spans="1:2" x14ac:dyDescent="0.35">
      <c r="A215" s="1"/>
      <c r="B215" s="5"/>
    </row>
    <row r="216" spans="1:2" x14ac:dyDescent="0.35">
      <c r="A216" s="1"/>
      <c r="B216" s="5"/>
    </row>
    <row r="217" spans="1:2" x14ac:dyDescent="0.35">
      <c r="A217" s="1"/>
      <c r="B217" s="5"/>
    </row>
    <row r="218" spans="1:2" x14ac:dyDescent="0.35">
      <c r="A218" s="1"/>
      <c r="B218" s="5"/>
    </row>
    <row r="219" spans="1:2" x14ac:dyDescent="0.35">
      <c r="A219" s="1"/>
      <c r="B219" s="5"/>
    </row>
    <row r="220" spans="1:2" x14ac:dyDescent="0.35">
      <c r="A220" s="1"/>
      <c r="B220" s="5"/>
    </row>
    <row r="221" spans="1:2" x14ac:dyDescent="0.35">
      <c r="A221" s="1"/>
      <c r="B221" s="5"/>
    </row>
    <row r="222" spans="1:2" x14ac:dyDescent="0.35">
      <c r="A222" s="1"/>
      <c r="B222" s="5"/>
    </row>
    <row r="223" spans="1:2" x14ac:dyDescent="0.35">
      <c r="A223" s="1"/>
      <c r="B223" s="5"/>
    </row>
    <row r="224" spans="1:2" x14ac:dyDescent="0.35">
      <c r="A224" s="1"/>
      <c r="B224" s="5"/>
    </row>
    <row r="225" spans="1:2" x14ac:dyDescent="0.35">
      <c r="A225" s="1"/>
      <c r="B225" s="5"/>
    </row>
    <row r="226" spans="1:2" x14ac:dyDescent="0.35">
      <c r="A226" s="1"/>
      <c r="B226" s="5"/>
    </row>
    <row r="227" spans="1:2" x14ac:dyDescent="0.35">
      <c r="A227" s="1"/>
      <c r="B227" s="5"/>
    </row>
    <row r="228" spans="1:2" x14ac:dyDescent="0.35">
      <c r="A228" s="1"/>
      <c r="B228" s="5"/>
    </row>
    <row r="229" spans="1:2" x14ac:dyDescent="0.35">
      <c r="A229" s="1"/>
      <c r="B229" s="5"/>
    </row>
    <row r="230" spans="1:2" x14ac:dyDescent="0.35">
      <c r="A230" s="1"/>
      <c r="B230" s="5"/>
    </row>
    <row r="231" spans="1:2" x14ac:dyDescent="0.35">
      <c r="A231" s="1"/>
      <c r="B231" s="5"/>
    </row>
    <row r="232" spans="1:2" x14ac:dyDescent="0.35">
      <c r="A232" s="1"/>
      <c r="B232" s="5"/>
    </row>
    <row r="233" spans="1:2" x14ac:dyDescent="0.35">
      <c r="A233" s="1"/>
      <c r="B233" s="5"/>
    </row>
    <row r="234" spans="1:2" x14ac:dyDescent="0.35">
      <c r="A234" s="1"/>
      <c r="B234" s="5"/>
    </row>
    <row r="235" spans="1:2" x14ac:dyDescent="0.35">
      <c r="A235" s="1"/>
      <c r="B235" s="5"/>
    </row>
    <row r="236" spans="1:2" x14ac:dyDescent="0.35">
      <c r="A236" s="1"/>
      <c r="B236" s="5"/>
    </row>
    <row r="237" spans="1:2" x14ac:dyDescent="0.35">
      <c r="A237" s="1"/>
      <c r="B237" s="5"/>
    </row>
    <row r="238" spans="1:2" x14ac:dyDescent="0.35">
      <c r="A238" s="1"/>
      <c r="B238" s="5"/>
    </row>
    <row r="239" spans="1:2" x14ac:dyDescent="0.35">
      <c r="A239" s="1"/>
      <c r="B239" s="5"/>
    </row>
    <row r="240" spans="1:2" x14ac:dyDescent="0.35">
      <c r="A240" s="1"/>
      <c r="B240" s="5"/>
    </row>
    <row r="241" spans="1:2" x14ac:dyDescent="0.35">
      <c r="A241" s="1"/>
      <c r="B241" s="5"/>
    </row>
    <row r="242" spans="1:2" x14ac:dyDescent="0.35">
      <c r="A242" s="1"/>
      <c r="B242" s="5"/>
    </row>
    <row r="243" spans="1:2" x14ac:dyDescent="0.35">
      <c r="A243" s="1"/>
      <c r="B243" s="5"/>
    </row>
    <row r="244" spans="1:2" x14ac:dyDescent="0.35">
      <c r="A244" s="1"/>
      <c r="B244" s="5"/>
    </row>
    <row r="245" spans="1:2" x14ac:dyDescent="0.35">
      <c r="A245" s="1"/>
      <c r="B245" s="5"/>
    </row>
    <row r="246" spans="1:2" x14ac:dyDescent="0.35">
      <c r="A246" s="1"/>
      <c r="B246" s="5"/>
    </row>
    <row r="247" spans="1:2" x14ac:dyDescent="0.35">
      <c r="A247" s="1"/>
      <c r="B247" s="5"/>
    </row>
    <row r="248" spans="1:2" x14ac:dyDescent="0.35">
      <c r="A248" s="1"/>
      <c r="B248" s="5"/>
    </row>
    <row r="249" spans="1:2" x14ac:dyDescent="0.35">
      <c r="A249" s="1"/>
      <c r="B249" s="5"/>
    </row>
    <row r="250" spans="1:2" x14ac:dyDescent="0.35">
      <c r="A250" s="1"/>
      <c r="B250" s="5"/>
    </row>
    <row r="251" spans="1:2" x14ac:dyDescent="0.35">
      <c r="A251" s="1"/>
      <c r="B251" s="5"/>
    </row>
    <row r="252" spans="1:2" x14ac:dyDescent="0.35">
      <c r="A252" s="1"/>
      <c r="B252" s="5"/>
    </row>
    <row r="253" spans="1:2" x14ac:dyDescent="0.35">
      <c r="A253" s="1"/>
      <c r="B253" s="5"/>
    </row>
    <row r="254" spans="1:2" x14ac:dyDescent="0.35">
      <c r="A254" s="1"/>
      <c r="B254" s="5"/>
    </row>
    <row r="255" spans="1:2" x14ac:dyDescent="0.35">
      <c r="A255" s="1"/>
      <c r="B255" s="5"/>
    </row>
    <row r="256" spans="1:2" x14ac:dyDescent="0.35">
      <c r="A256" s="1"/>
      <c r="B256" s="5"/>
    </row>
    <row r="257" spans="1:2" x14ac:dyDescent="0.35">
      <c r="A257" s="1"/>
      <c r="B257" s="5"/>
    </row>
    <row r="258" spans="1:2" x14ac:dyDescent="0.35">
      <c r="A258" s="1"/>
      <c r="B258" s="5"/>
    </row>
    <row r="259" spans="1:2" x14ac:dyDescent="0.35">
      <c r="A259" s="1"/>
      <c r="B259" s="5"/>
    </row>
    <row r="260" spans="1:2" x14ac:dyDescent="0.35">
      <c r="A260" s="1"/>
      <c r="B260" s="5"/>
    </row>
    <row r="261" spans="1:2" x14ac:dyDescent="0.35">
      <c r="A261" s="1"/>
      <c r="B261" s="5"/>
    </row>
    <row r="262" spans="1:2" x14ac:dyDescent="0.35">
      <c r="A262" s="1"/>
      <c r="B262" s="5"/>
    </row>
    <row r="263" spans="1:2" x14ac:dyDescent="0.35">
      <c r="A263" s="1"/>
      <c r="B263" s="5"/>
    </row>
    <row r="264" spans="1:2" x14ac:dyDescent="0.35">
      <c r="A264" s="1"/>
      <c r="B264" s="5"/>
    </row>
    <row r="265" spans="1:2" x14ac:dyDescent="0.35">
      <c r="A265" s="1"/>
      <c r="B265" s="5"/>
    </row>
    <row r="266" spans="1:2" x14ac:dyDescent="0.35">
      <c r="A266" s="1"/>
      <c r="B266" s="5"/>
    </row>
    <row r="267" spans="1:2" x14ac:dyDescent="0.35">
      <c r="A267" s="1"/>
      <c r="B267" s="5"/>
    </row>
    <row r="268" spans="1:2" x14ac:dyDescent="0.35">
      <c r="A268" s="1"/>
      <c r="B268" s="5"/>
    </row>
    <row r="269" spans="1:2" x14ac:dyDescent="0.35">
      <c r="A269" s="1"/>
      <c r="B269" s="5"/>
    </row>
    <row r="270" spans="1:2" x14ac:dyDescent="0.35">
      <c r="A270" s="1"/>
      <c r="B270" s="5"/>
    </row>
    <row r="271" spans="1:2" x14ac:dyDescent="0.35">
      <c r="A271" s="1"/>
      <c r="B271" s="5"/>
    </row>
    <row r="272" spans="1:2" x14ac:dyDescent="0.35">
      <c r="A272" s="1"/>
      <c r="B272" s="5"/>
    </row>
    <row r="273" spans="1:2" x14ac:dyDescent="0.35">
      <c r="A273" s="1"/>
      <c r="B273" s="5"/>
    </row>
    <row r="274" spans="1:2" x14ac:dyDescent="0.35">
      <c r="A274" s="1"/>
      <c r="B274" s="5"/>
    </row>
    <row r="275" spans="1:2" x14ac:dyDescent="0.35">
      <c r="A275" s="1"/>
      <c r="B275" s="5"/>
    </row>
    <row r="276" spans="1:2" x14ac:dyDescent="0.35">
      <c r="A276" s="1"/>
      <c r="B276" s="5"/>
    </row>
    <row r="277" spans="1:2" x14ac:dyDescent="0.35">
      <c r="A277" s="1"/>
      <c r="B277" s="5"/>
    </row>
    <row r="278" spans="1:2" x14ac:dyDescent="0.35">
      <c r="A278" s="1"/>
      <c r="B278" s="5"/>
    </row>
    <row r="279" spans="1:2" x14ac:dyDescent="0.35">
      <c r="A279" s="1"/>
      <c r="B279" s="5"/>
    </row>
    <row r="280" spans="1:2" x14ac:dyDescent="0.35">
      <c r="A280" s="1"/>
      <c r="B280" s="5"/>
    </row>
    <row r="281" spans="1:2" x14ac:dyDescent="0.35">
      <c r="A281" s="1"/>
      <c r="B281" s="5"/>
    </row>
    <row r="282" spans="1:2" x14ac:dyDescent="0.35">
      <c r="A282" s="1"/>
      <c r="B282" s="5"/>
    </row>
    <row r="283" spans="1:2" x14ac:dyDescent="0.35">
      <c r="A283" s="1"/>
      <c r="B283" s="5"/>
    </row>
    <row r="284" spans="1:2" x14ac:dyDescent="0.35">
      <c r="A284" s="1"/>
      <c r="B284" s="5"/>
    </row>
    <row r="285" spans="1:2" x14ac:dyDescent="0.35">
      <c r="A285" s="1"/>
      <c r="B285" s="5"/>
    </row>
    <row r="286" spans="1:2" x14ac:dyDescent="0.35">
      <c r="A286" s="1"/>
      <c r="B286" s="5"/>
    </row>
    <row r="287" spans="1:2" x14ac:dyDescent="0.35">
      <c r="A287" s="1"/>
      <c r="B287" s="5"/>
    </row>
    <row r="288" spans="1:2" x14ac:dyDescent="0.35">
      <c r="A288" s="1"/>
      <c r="B288" s="5"/>
    </row>
    <row r="289" spans="1:2" x14ac:dyDescent="0.35">
      <c r="A289" s="1"/>
      <c r="B289" s="5"/>
    </row>
    <row r="290" spans="1:2" x14ac:dyDescent="0.35">
      <c r="A290" s="1"/>
      <c r="B290" s="5"/>
    </row>
    <row r="291" spans="1:2" x14ac:dyDescent="0.35">
      <c r="A291" s="1"/>
      <c r="B291" s="5"/>
    </row>
    <row r="292" spans="1:2" x14ac:dyDescent="0.35">
      <c r="A292" s="1"/>
      <c r="B292" s="5"/>
    </row>
    <row r="293" spans="1:2" x14ac:dyDescent="0.35">
      <c r="A293" s="1"/>
      <c r="B293" s="5"/>
    </row>
    <row r="294" spans="1:2" x14ac:dyDescent="0.35">
      <c r="A294" s="1"/>
      <c r="B294" s="5"/>
    </row>
    <row r="295" spans="1:2" x14ac:dyDescent="0.35">
      <c r="A295" s="1"/>
      <c r="B295" s="5"/>
    </row>
    <row r="296" spans="1:2" x14ac:dyDescent="0.35">
      <c r="A296" s="1"/>
      <c r="B296" s="5"/>
    </row>
    <row r="297" spans="1:2" x14ac:dyDescent="0.35">
      <c r="A297" s="1"/>
      <c r="B297" s="5"/>
    </row>
    <row r="298" spans="1:2" x14ac:dyDescent="0.35">
      <c r="A298" s="1"/>
      <c r="B298" s="5"/>
    </row>
    <row r="299" spans="1:2" x14ac:dyDescent="0.35">
      <c r="A299" s="1"/>
      <c r="B299" s="5"/>
    </row>
    <row r="300" spans="1:2" x14ac:dyDescent="0.35">
      <c r="A300" s="1"/>
      <c r="B300" s="5"/>
    </row>
    <row r="301" spans="1:2" x14ac:dyDescent="0.35">
      <c r="A301" s="1"/>
      <c r="B301" s="5"/>
    </row>
    <row r="302" spans="1:2" x14ac:dyDescent="0.35">
      <c r="A302" s="1"/>
      <c r="B302" s="5"/>
    </row>
    <row r="303" spans="1:2" x14ac:dyDescent="0.35">
      <c r="A303" s="1"/>
      <c r="B303" s="5"/>
    </row>
    <row r="304" spans="1:2" x14ac:dyDescent="0.35">
      <c r="A304" s="1"/>
      <c r="B304" s="5"/>
    </row>
    <row r="305" spans="1:2" x14ac:dyDescent="0.35">
      <c r="A305" s="1"/>
      <c r="B305" s="5"/>
    </row>
    <row r="306" spans="1:2" x14ac:dyDescent="0.35">
      <c r="A306" s="1"/>
      <c r="B306" s="5"/>
    </row>
    <row r="307" spans="1:2" x14ac:dyDescent="0.35">
      <c r="A307" s="1"/>
      <c r="B307" s="5"/>
    </row>
    <row r="308" spans="1:2" x14ac:dyDescent="0.35">
      <c r="A308" s="1"/>
      <c r="B308" s="5"/>
    </row>
    <row r="309" spans="1:2" x14ac:dyDescent="0.35">
      <c r="A309" s="1"/>
      <c r="B309" s="5"/>
    </row>
    <row r="310" spans="1:2" x14ac:dyDescent="0.35">
      <c r="A310" s="1"/>
      <c r="B310" s="5"/>
    </row>
    <row r="311" spans="1:2" x14ac:dyDescent="0.35">
      <c r="A311" s="1"/>
      <c r="B311" s="5"/>
    </row>
    <row r="312" spans="1:2" x14ac:dyDescent="0.35">
      <c r="A312" s="1"/>
      <c r="B312" s="5"/>
    </row>
    <row r="313" spans="1:2" x14ac:dyDescent="0.35">
      <c r="A313" s="1"/>
      <c r="B313" s="5"/>
    </row>
    <row r="314" spans="1:2" x14ac:dyDescent="0.35">
      <c r="A314" s="1"/>
      <c r="B314" s="5"/>
    </row>
    <row r="315" spans="1:2" x14ac:dyDescent="0.35">
      <c r="A315" s="1"/>
      <c r="B315" s="5"/>
    </row>
    <row r="316" spans="1:2" x14ac:dyDescent="0.35">
      <c r="A316" s="1"/>
      <c r="B316" s="5"/>
    </row>
    <row r="317" spans="1:2" x14ac:dyDescent="0.35">
      <c r="A317" s="1"/>
      <c r="B317" s="5"/>
    </row>
    <row r="318" spans="1:2" x14ac:dyDescent="0.35">
      <c r="A318" s="1"/>
      <c r="B318" s="5"/>
    </row>
    <row r="319" spans="1:2" x14ac:dyDescent="0.35">
      <c r="A319" s="1"/>
      <c r="B319" s="5"/>
    </row>
    <row r="320" spans="1:2" x14ac:dyDescent="0.35">
      <c r="A320" s="1"/>
      <c r="B320" s="5"/>
    </row>
    <row r="321" spans="1:2" x14ac:dyDescent="0.35">
      <c r="A321" s="1"/>
      <c r="B321" s="5"/>
    </row>
    <row r="322" spans="1:2" x14ac:dyDescent="0.35">
      <c r="A322" s="1"/>
      <c r="B322" s="5"/>
    </row>
    <row r="323" spans="1:2" x14ac:dyDescent="0.35">
      <c r="A323" s="1"/>
      <c r="B323" s="5"/>
    </row>
    <row r="324" spans="1:2" x14ac:dyDescent="0.35">
      <c r="A324" s="1"/>
      <c r="B324" s="5"/>
    </row>
    <row r="325" spans="1:2" x14ac:dyDescent="0.35">
      <c r="A325" s="1"/>
      <c r="B325" s="5"/>
    </row>
    <row r="326" spans="1:2" x14ac:dyDescent="0.35">
      <c r="A326" s="1"/>
      <c r="B326" s="5"/>
    </row>
    <row r="327" spans="1:2" x14ac:dyDescent="0.35">
      <c r="A327" s="1"/>
      <c r="B327" s="5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G35"/>
  <sheetViews>
    <sheetView workbookViewId="0"/>
  </sheetViews>
  <sheetFormatPr defaultRowHeight="14.5" x14ac:dyDescent="0.35"/>
  <cols>
    <col min="1" max="1" width="9.7265625" bestFit="1" customWidth="1"/>
    <col min="2" max="2" width="9.7265625" style="16" customWidth="1"/>
    <col min="3" max="4" width="9.1796875" style="16"/>
    <col min="5" max="5" width="2.1796875" style="16" customWidth="1"/>
    <col min="6" max="7" width="9.1796875" style="16"/>
    <col min="8" max="8" width="10.453125" style="16" customWidth="1"/>
    <col min="9" max="9" width="1.7265625" style="16" customWidth="1"/>
    <col min="10" max="10" width="10.453125" style="16" customWidth="1"/>
    <col min="11" max="11" width="9.81640625" style="16" bestFit="1" customWidth="1"/>
    <col min="12" max="12" width="9.1796875" style="16"/>
    <col min="13" max="13" width="2" style="16" customWidth="1"/>
    <col min="14" max="14" width="9.1796875" style="16"/>
    <col min="15" max="15" width="9.453125" style="16" bestFit="1" customWidth="1"/>
    <col min="16" max="16" width="10.1796875" style="16" customWidth="1"/>
    <col min="17" max="33" width="9.1796875" style="16"/>
  </cols>
  <sheetData>
    <row r="1" spans="1:33" x14ac:dyDescent="0.35">
      <c r="A1" t="s">
        <v>88</v>
      </c>
    </row>
    <row r="3" spans="1:33" s="13" customFormat="1" ht="31.5" customHeight="1" x14ac:dyDescent="0.35">
      <c r="A3" s="13" t="s">
        <v>71</v>
      </c>
      <c r="B3" s="14" t="s">
        <v>81</v>
      </c>
      <c r="C3" s="14" t="s">
        <v>79</v>
      </c>
      <c r="D3" s="14" t="s">
        <v>80</v>
      </c>
      <c r="E3" s="14"/>
      <c r="F3" s="15" t="s">
        <v>82</v>
      </c>
      <c r="G3" s="14" t="s">
        <v>77</v>
      </c>
      <c r="H3" s="14" t="s">
        <v>78</v>
      </c>
      <c r="I3" s="14"/>
      <c r="J3" s="14" t="s">
        <v>83</v>
      </c>
      <c r="K3" s="14" t="s">
        <v>73</v>
      </c>
      <c r="L3" s="14" t="s">
        <v>74</v>
      </c>
      <c r="M3" s="14"/>
      <c r="N3" s="14" t="s">
        <v>84</v>
      </c>
      <c r="O3" s="14" t="s">
        <v>75</v>
      </c>
      <c r="P3" s="14" t="s">
        <v>76</v>
      </c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</row>
    <row r="4" spans="1:33" x14ac:dyDescent="0.35">
      <c r="A4" t="s">
        <v>72</v>
      </c>
      <c r="C4" s="16">
        <v>1200</v>
      </c>
      <c r="D4" s="16">
        <v>1200</v>
      </c>
      <c r="G4" s="16">
        <v>420</v>
      </c>
      <c r="H4" s="16">
        <v>500</v>
      </c>
      <c r="K4" s="16">
        <v>2000</v>
      </c>
      <c r="L4" s="16">
        <v>4500</v>
      </c>
      <c r="O4" s="16">
        <v>2400</v>
      </c>
      <c r="P4" s="16">
        <v>1500</v>
      </c>
      <c r="R4" s="16" t="s">
        <v>85</v>
      </c>
    </row>
    <row r="5" spans="1:33" x14ac:dyDescent="0.35">
      <c r="A5" s="12" t="s">
        <v>0</v>
      </c>
      <c r="B5" s="17"/>
      <c r="R5" s="16" t="s">
        <v>86</v>
      </c>
    </row>
    <row r="6" spans="1:33" x14ac:dyDescent="0.35">
      <c r="A6" s="1">
        <f>'Moving 7 day ave'!A4</f>
        <v>43466</v>
      </c>
      <c r="B6" s="16">
        <f>'Moving 7 day ave'!X4</f>
        <v>1093.0414285714287</v>
      </c>
      <c r="C6" s="16">
        <f>-7*(C$4-B6)</f>
        <v>-748.70999999999913</v>
      </c>
      <c r="D6" s="16">
        <f>-7*(D$4-B6)</f>
        <v>-748.70999999999913</v>
      </c>
      <c r="F6" s="16">
        <f>'Moving 7 day ave'!AA4</f>
        <v>540.93999999999994</v>
      </c>
      <c r="G6" s="16">
        <f>-7*(G$4-F6)</f>
        <v>846.57999999999959</v>
      </c>
      <c r="H6" s="16">
        <f>-7*(H$4-F6)</f>
        <v>286.57999999999959</v>
      </c>
      <c r="J6" s="16">
        <f>'Moving 7 day ave'!AD4</f>
        <v>4520.6285714285714</v>
      </c>
      <c r="K6" s="16">
        <f>-7*(K$4-J6)</f>
        <v>17644.400000000001</v>
      </c>
      <c r="L6" s="16">
        <f>-7*(L$4-J6)</f>
        <v>144.39999999999964</v>
      </c>
      <c r="N6" s="16">
        <f>'Moving 7 day ave'!AF4</f>
        <v>4076.617142857142</v>
      </c>
      <c r="O6" s="16">
        <f>7*(O$4-N6)</f>
        <v>-11736.319999999994</v>
      </c>
      <c r="P6" s="16">
        <f>7*(P$4-N6)</f>
        <v>-18036.319999999992</v>
      </c>
      <c r="R6" s="16" t="s">
        <v>87</v>
      </c>
    </row>
    <row r="7" spans="1:33" x14ac:dyDescent="0.35">
      <c r="A7" s="1">
        <f>'Moving 7 day ave'!A5</f>
        <v>43467</v>
      </c>
      <c r="B7" s="16">
        <f>'Moving 7 day ave'!X5</f>
        <v>1092.9414285714288</v>
      </c>
      <c r="C7" s="16">
        <f t="shared" ref="C7:C35" si="0">-7*(C$4-B7)</f>
        <v>-749.40999999999849</v>
      </c>
      <c r="D7" s="16">
        <f t="shared" ref="D7:D35" si="1">-7*(D$4-B7)</f>
        <v>-749.40999999999849</v>
      </c>
      <c r="F7" s="16">
        <f>'Moving 7 day ave'!AA5</f>
        <v>538.36714285714277</v>
      </c>
      <c r="G7" s="16">
        <f t="shared" ref="G7:G35" si="2">-7*(G$4-F7)</f>
        <v>828.56999999999937</v>
      </c>
      <c r="H7" s="16">
        <f t="shared" ref="H7:H35" si="3">-7*(H$4-F7)</f>
        <v>268.56999999999937</v>
      </c>
      <c r="J7" s="16">
        <f>'Moving 7 day ave'!AD5</f>
        <v>4636.528571428571</v>
      </c>
      <c r="K7" s="16">
        <f t="shared" ref="K7:K35" si="4">-7*(K$4-J7)</f>
        <v>18455.699999999997</v>
      </c>
      <c r="L7" s="16">
        <f t="shared" ref="L7:L35" si="5">-7*(L$4-J7)</f>
        <v>955.69999999999709</v>
      </c>
      <c r="N7" s="16">
        <f>'Moving 7 day ave'!AF5</f>
        <v>3718.7457142857143</v>
      </c>
      <c r="O7" s="16">
        <f t="shared" ref="O7:O35" si="6">7*(O$4-N7)</f>
        <v>-9231.2199999999993</v>
      </c>
      <c r="P7" s="16">
        <f t="shared" ref="P7:P35" si="7">7*(P$4-N7)</f>
        <v>-15531.22</v>
      </c>
    </row>
    <row r="8" spans="1:33" x14ac:dyDescent="0.35">
      <c r="A8" s="1">
        <f>'Moving 7 day ave'!A6</f>
        <v>43468</v>
      </c>
      <c r="B8" s="16">
        <f>'Moving 7 day ave'!X6</f>
        <v>1068.0085714285713</v>
      </c>
      <c r="C8" s="16">
        <f t="shared" si="0"/>
        <v>-923.94000000000119</v>
      </c>
      <c r="D8" s="16">
        <f t="shared" si="1"/>
        <v>-923.94000000000119</v>
      </c>
      <c r="F8" s="16">
        <f>'Moving 7 day ave'!AA6</f>
        <v>505.63285714285712</v>
      </c>
      <c r="G8" s="16">
        <f t="shared" si="2"/>
        <v>599.42999999999984</v>
      </c>
      <c r="H8" s="16">
        <f t="shared" si="3"/>
        <v>39.429999999999836</v>
      </c>
      <c r="J8" s="16">
        <f>'Moving 7 day ave'!AD6</f>
        <v>4416.8857142857141</v>
      </c>
      <c r="K8" s="16">
        <f t="shared" si="4"/>
        <v>16918.199999999997</v>
      </c>
      <c r="L8" s="16">
        <f t="shared" si="5"/>
        <v>-581.80000000000109</v>
      </c>
      <c r="N8" s="16">
        <f>'Moving 7 day ave'!AF6</f>
        <v>3077.4957142857138</v>
      </c>
      <c r="O8" s="16">
        <f t="shared" si="6"/>
        <v>-4742.4699999999966</v>
      </c>
      <c r="P8" s="16">
        <f t="shared" si="7"/>
        <v>-11042.469999999998</v>
      </c>
    </row>
    <row r="9" spans="1:33" x14ac:dyDescent="0.35">
      <c r="A9" s="1">
        <f>'Moving 7 day ave'!A7</f>
        <v>43469</v>
      </c>
      <c r="B9" s="16">
        <f>'Moving 7 day ave'!X7</f>
        <v>996.88000000000011</v>
      </c>
      <c r="C9" s="16">
        <f t="shared" si="0"/>
        <v>-1421.8399999999992</v>
      </c>
      <c r="D9" s="16">
        <f t="shared" si="1"/>
        <v>-1421.8399999999992</v>
      </c>
      <c r="F9" s="16">
        <f>'Moving 7 day ave'!AA7</f>
        <v>523.79142857142858</v>
      </c>
      <c r="G9" s="16">
        <f t="shared" si="2"/>
        <v>726.54000000000008</v>
      </c>
      <c r="H9" s="16">
        <f t="shared" si="3"/>
        <v>166.54000000000008</v>
      </c>
      <c r="J9" s="16">
        <f>'Moving 7 day ave'!AD7</f>
        <v>4577.3142857142857</v>
      </c>
      <c r="K9" s="16">
        <f t="shared" si="4"/>
        <v>18041.2</v>
      </c>
      <c r="L9" s="16">
        <f t="shared" si="5"/>
        <v>541.19999999999982</v>
      </c>
      <c r="N9" s="16">
        <f>'Moving 7 day ave'!AF7</f>
        <v>2569.8528571428569</v>
      </c>
      <c r="O9" s="16">
        <f t="shared" si="6"/>
        <v>-1188.9699999999984</v>
      </c>
      <c r="P9" s="16">
        <f t="shared" si="7"/>
        <v>-7488.9699999999984</v>
      </c>
    </row>
    <row r="10" spans="1:33" x14ac:dyDescent="0.35">
      <c r="A10" s="1">
        <f>'Moving 7 day ave'!A8</f>
        <v>43470</v>
      </c>
      <c r="B10" s="16">
        <f>'Moving 7 day ave'!X8</f>
        <v>982.23714285714289</v>
      </c>
      <c r="C10" s="16">
        <f t="shared" si="0"/>
        <v>-1524.3399999999997</v>
      </c>
      <c r="D10" s="16">
        <f t="shared" si="1"/>
        <v>-1524.3399999999997</v>
      </c>
      <c r="F10" s="16">
        <f>'Moving 7 day ave'!AA8</f>
        <v>526.15857142857135</v>
      </c>
      <c r="G10" s="16">
        <f t="shared" si="2"/>
        <v>743.10999999999945</v>
      </c>
      <c r="H10" s="16">
        <f t="shared" si="3"/>
        <v>183.10999999999945</v>
      </c>
      <c r="J10" s="16">
        <f>'Moving 7 day ave'!AD8</f>
        <v>4251.3285714285712</v>
      </c>
      <c r="K10" s="16">
        <f t="shared" si="4"/>
        <v>15759.3</v>
      </c>
      <c r="L10" s="16">
        <f t="shared" si="5"/>
        <v>-1740.7000000000016</v>
      </c>
      <c r="N10" s="16">
        <f>'Moving 7 day ave'!AF8</f>
        <v>2130.4242857142854</v>
      </c>
      <c r="O10" s="16">
        <f t="shared" si="6"/>
        <v>1887.0300000000025</v>
      </c>
      <c r="P10" s="16">
        <f t="shared" si="7"/>
        <v>-4412.9699999999975</v>
      </c>
    </row>
    <row r="11" spans="1:33" x14ac:dyDescent="0.35">
      <c r="A11" s="1">
        <f>'Moving 7 day ave'!A9</f>
        <v>43471</v>
      </c>
      <c r="B11" s="16">
        <f>'Moving 7 day ave'!X9</f>
        <v>1111.4857142857143</v>
      </c>
      <c r="C11" s="16">
        <f t="shared" si="0"/>
        <v>-619.60000000000014</v>
      </c>
      <c r="D11" s="16">
        <f t="shared" si="1"/>
        <v>-619.60000000000014</v>
      </c>
      <c r="F11" s="16">
        <f>'Moving 7 day ave'!AA9</f>
        <v>553.82428571428568</v>
      </c>
      <c r="G11" s="16">
        <f t="shared" si="2"/>
        <v>936.76999999999975</v>
      </c>
      <c r="H11" s="16">
        <f t="shared" si="3"/>
        <v>376.76999999999975</v>
      </c>
      <c r="J11" s="16">
        <f>'Moving 7 day ave'!AD9</f>
        <v>4668.5857142857149</v>
      </c>
      <c r="K11" s="16">
        <f t="shared" si="4"/>
        <v>18680.100000000006</v>
      </c>
      <c r="L11" s="16">
        <f t="shared" si="5"/>
        <v>1180.100000000004</v>
      </c>
      <c r="N11" s="16">
        <f>'Moving 7 day ave'!AF9</f>
        <v>2168.9814285714283</v>
      </c>
      <c r="O11" s="16">
        <f t="shared" si="6"/>
        <v>1617.1300000000019</v>
      </c>
      <c r="P11" s="16">
        <f t="shared" si="7"/>
        <v>-4682.8699999999981</v>
      </c>
    </row>
    <row r="12" spans="1:33" x14ac:dyDescent="0.35">
      <c r="A12" s="1">
        <f>'Moving 7 day ave'!A10</f>
        <v>43472</v>
      </c>
      <c r="B12" s="16">
        <f>'Moving 7 day ave'!X10</f>
        <v>1119.0285714285715</v>
      </c>
      <c r="C12" s="16">
        <f t="shared" si="0"/>
        <v>-566.79999999999973</v>
      </c>
      <c r="D12" s="16">
        <f t="shared" si="1"/>
        <v>-566.79999999999973</v>
      </c>
      <c r="F12" s="16">
        <f>'Moving 7 day ave'!AA10</f>
        <v>555.91</v>
      </c>
      <c r="G12" s="16">
        <f t="shared" si="2"/>
        <v>951.36999999999978</v>
      </c>
      <c r="H12" s="16">
        <f t="shared" si="3"/>
        <v>391.36999999999978</v>
      </c>
      <c r="J12" s="16">
        <f>'Moving 7 day ave'!AD10</f>
        <v>4415.6857142857143</v>
      </c>
      <c r="K12" s="16">
        <f t="shared" si="4"/>
        <v>16909.8</v>
      </c>
      <c r="L12" s="16">
        <f t="shared" si="5"/>
        <v>-590.19999999999982</v>
      </c>
      <c r="N12" s="16">
        <f>'Moving 7 day ave'!AF10</f>
        <v>1132.31</v>
      </c>
      <c r="O12" s="16">
        <f t="shared" si="6"/>
        <v>8873.83</v>
      </c>
      <c r="P12" s="16">
        <f t="shared" si="7"/>
        <v>2573.8300000000004</v>
      </c>
    </row>
    <row r="13" spans="1:33" x14ac:dyDescent="0.35">
      <c r="A13" s="1">
        <f>'Moving 7 day ave'!A11</f>
        <v>43473</v>
      </c>
      <c r="B13" s="16">
        <f>'Moving 7 day ave'!X11</f>
        <v>1103.1571428571428</v>
      </c>
      <c r="C13" s="16">
        <f t="shared" si="0"/>
        <v>-677.90000000000009</v>
      </c>
      <c r="D13" s="16">
        <f t="shared" si="1"/>
        <v>-677.90000000000009</v>
      </c>
      <c r="F13" s="16">
        <f>'Moving 7 day ave'!AA11</f>
        <v>567.57857142857131</v>
      </c>
      <c r="G13" s="16">
        <f t="shared" si="2"/>
        <v>1033.0499999999993</v>
      </c>
      <c r="H13" s="16">
        <f t="shared" si="3"/>
        <v>473.04999999999916</v>
      </c>
      <c r="J13" s="16">
        <f>'Moving 7 day ave'!AD11</f>
        <v>4312.7714285714292</v>
      </c>
      <c r="K13" s="16">
        <f t="shared" si="4"/>
        <v>16189.400000000005</v>
      </c>
      <c r="L13" s="16">
        <f t="shared" si="5"/>
        <v>-1310.5999999999958</v>
      </c>
      <c r="N13" s="16">
        <f>'Moving 7 day ave'!AF11</f>
        <v>1127.5914285714287</v>
      </c>
      <c r="O13" s="16">
        <f t="shared" si="6"/>
        <v>8906.8599999999988</v>
      </c>
      <c r="P13" s="16">
        <f t="shared" si="7"/>
        <v>2606.8599999999997</v>
      </c>
    </row>
    <row r="14" spans="1:33" x14ac:dyDescent="0.35">
      <c r="A14" s="1">
        <f>'Moving 7 day ave'!A12</f>
        <v>43474</v>
      </c>
      <c r="B14" s="16">
        <f>'Moving 7 day ave'!X12</f>
        <v>1166.6571428571428</v>
      </c>
      <c r="C14" s="16">
        <f t="shared" si="0"/>
        <v>-233.40000000000009</v>
      </c>
      <c r="D14" s="16">
        <f t="shared" si="1"/>
        <v>-233.40000000000009</v>
      </c>
      <c r="F14" s="16">
        <f>'Moving 7 day ave'!AA12</f>
        <v>592.24857142857138</v>
      </c>
      <c r="G14" s="16">
        <f t="shared" si="2"/>
        <v>1205.7399999999998</v>
      </c>
      <c r="H14" s="16">
        <f t="shared" si="3"/>
        <v>645.73999999999967</v>
      </c>
      <c r="J14" s="16">
        <f>'Moving 7 day ave'!AD12</f>
        <v>4203.471428571429</v>
      </c>
      <c r="K14" s="16">
        <f t="shared" si="4"/>
        <v>15424.300000000003</v>
      </c>
      <c r="L14" s="16">
        <f t="shared" si="5"/>
        <v>-2075.6999999999971</v>
      </c>
      <c r="N14" s="16">
        <f>'Moving 7 day ave'!AF12</f>
        <v>1786.6057142857142</v>
      </c>
      <c r="O14" s="16">
        <f t="shared" si="6"/>
        <v>4293.7600000000011</v>
      </c>
      <c r="P14" s="16">
        <f t="shared" si="7"/>
        <v>-2006.2399999999991</v>
      </c>
    </row>
    <row r="15" spans="1:33" x14ac:dyDescent="0.35">
      <c r="A15" s="1">
        <f>'Moving 7 day ave'!A13</f>
        <v>43475</v>
      </c>
      <c r="B15" s="16">
        <f>'Moving 7 day ave'!X13</f>
        <v>1165.98</v>
      </c>
      <c r="C15" s="16">
        <f t="shared" si="0"/>
        <v>-238.13999999999987</v>
      </c>
      <c r="D15" s="16">
        <f t="shared" si="1"/>
        <v>-238.13999999999987</v>
      </c>
      <c r="F15" s="16">
        <f>'Moving 7 day ave'!AA13</f>
        <v>591.90999999999985</v>
      </c>
      <c r="G15" s="16">
        <f t="shared" si="2"/>
        <v>1203.369999999999</v>
      </c>
      <c r="H15" s="16">
        <f t="shared" si="3"/>
        <v>643.36999999999898</v>
      </c>
      <c r="J15" s="16">
        <f>'Moving 7 day ave'!AD13</f>
        <v>4203.471428571429</v>
      </c>
      <c r="K15" s="16">
        <f t="shared" si="4"/>
        <v>15424.300000000003</v>
      </c>
      <c r="L15" s="16">
        <f t="shared" si="5"/>
        <v>-2075.6999999999971</v>
      </c>
      <c r="N15" s="16">
        <f>'Moving 7 day ave'!AF13</f>
        <v>1785.59</v>
      </c>
      <c r="O15" s="16">
        <f t="shared" si="6"/>
        <v>4300.8700000000008</v>
      </c>
      <c r="P15" s="16">
        <f t="shared" si="7"/>
        <v>-1999.1299999999994</v>
      </c>
    </row>
    <row r="16" spans="1:33" x14ac:dyDescent="0.35">
      <c r="A16" s="1">
        <f>'Moving 7 day ave'!A14</f>
        <v>43476</v>
      </c>
      <c r="B16" s="16">
        <f>'Moving 7 day ave'!X14</f>
        <v>1226.9228571428573</v>
      </c>
      <c r="C16" s="16">
        <f t="shared" si="0"/>
        <v>188.46000000000117</v>
      </c>
      <c r="D16" s="16">
        <f t="shared" si="1"/>
        <v>188.46000000000117</v>
      </c>
      <c r="F16" s="16">
        <f>'Moving 7 day ave'!AA14</f>
        <v>562.3685714285715</v>
      </c>
      <c r="G16" s="16">
        <f t="shared" si="2"/>
        <v>996.5800000000005</v>
      </c>
      <c r="H16" s="16">
        <f t="shared" si="3"/>
        <v>436.5800000000005</v>
      </c>
      <c r="J16" s="16">
        <f>'Moving 7 day ave'!AD14</f>
        <v>4114.2142857142853</v>
      </c>
      <c r="K16" s="16">
        <f t="shared" si="4"/>
        <v>14799.499999999996</v>
      </c>
      <c r="L16" s="16">
        <f t="shared" si="5"/>
        <v>-2700.5000000000027</v>
      </c>
      <c r="N16" s="16">
        <f>'Moving 7 day ave'!AF14</f>
        <v>2296.8328571428569</v>
      </c>
      <c r="O16" s="16">
        <f t="shared" si="6"/>
        <v>722.17000000000144</v>
      </c>
      <c r="P16" s="16">
        <f t="shared" si="7"/>
        <v>-5577.8299999999981</v>
      </c>
    </row>
    <row r="17" spans="1:16" x14ac:dyDescent="0.35">
      <c r="A17" s="1">
        <f>'Moving 7 day ave'!A15</f>
        <v>43477</v>
      </c>
      <c r="B17" s="16">
        <f>'Moving 7 day ave'!X15</f>
        <v>1350.1228571428571</v>
      </c>
      <c r="C17" s="16">
        <f t="shared" si="0"/>
        <v>1050.8599999999999</v>
      </c>
      <c r="D17" s="16">
        <f t="shared" si="1"/>
        <v>1050.8599999999999</v>
      </c>
      <c r="F17" s="16">
        <f>'Moving 7 day ave'!AA15</f>
        <v>527.71857142857141</v>
      </c>
      <c r="G17" s="16">
        <f t="shared" si="2"/>
        <v>754.02999999999986</v>
      </c>
      <c r="H17" s="16">
        <f t="shared" si="3"/>
        <v>194.02999999999986</v>
      </c>
      <c r="J17" s="16">
        <f>'Moving 7 day ave'!AD15</f>
        <v>4034.2999999999997</v>
      </c>
      <c r="K17" s="16">
        <f t="shared" si="4"/>
        <v>14240.099999999999</v>
      </c>
      <c r="L17" s="16">
        <f t="shared" si="5"/>
        <v>-3259.9000000000019</v>
      </c>
      <c r="N17" s="16">
        <f>'Moving 7 day ave'!AF15</f>
        <v>2789.8614285714289</v>
      </c>
      <c r="O17" s="16">
        <f t="shared" si="6"/>
        <v>-2729.030000000002</v>
      </c>
      <c r="P17" s="16">
        <f t="shared" si="7"/>
        <v>-9029.0300000000025</v>
      </c>
    </row>
    <row r="18" spans="1:16" x14ac:dyDescent="0.35">
      <c r="A18" s="1">
        <f>'Moving 7 day ave'!A16</f>
        <v>43478</v>
      </c>
      <c r="B18" s="16">
        <f>'Moving 7 day ave'!X16</f>
        <v>1399.8085714285714</v>
      </c>
      <c r="C18" s="16">
        <f t="shared" si="0"/>
        <v>1398.66</v>
      </c>
      <c r="D18" s="16">
        <f t="shared" si="1"/>
        <v>1398.66</v>
      </c>
      <c r="F18" s="16">
        <f>'Moving 7 day ave'!AA16</f>
        <v>542.27571428571434</v>
      </c>
      <c r="G18" s="16">
        <f t="shared" si="2"/>
        <v>855.9300000000004</v>
      </c>
      <c r="H18" s="16">
        <f t="shared" si="3"/>
        <v>295.9300000000004</v>
      </c>
      <c r="J18" s="16">
        <f>'Moving 7 day ave'!AD16</f>
        <v>3952.7571428571428</v>
      </c>
      <c r="K18" s="16">
        <f t="shared" si="4"/>
        <v>13669.3</v>
      </c>
      <c r="L18" s="16">
        <f t="shared" si="5"/>
        <v>-3830.7000000000007</v>
      </c>
      <c r="N18" s="16">
        <f>'Moving 7 day ave'!AF16</f>
        <v>2953.8328571428574</v>
      </c>
      <c r="O18" s="16">
        <f t="shared" si="6"/>
        <v>-3876.8300000000017</v>
      </c>
      <c r="P18" s="16">
        <f t="shared" si="7"/>
        <v>-10176.830000000002</v>
      </c>
    </row>
    <row r="19" spans="1:16" x14ac:dyDescent="0.35">
      <c r="A19" s="1">
        <f>'Moving 7 day ave'!A17</f>
        <v>43479</v>
      </c>
      <c r="B19" s="16">
        <f>'Moving 7 day ave'!X17</f>
        <v>1429.9799999999998</v>
      </c>
      <c r="C19" s="16">
        <f t="shared" si="0"/>
        <v>1609.8599999999985</v>
      </c>
      <c r="D19" s="16">
        <f t="shared" si="1"/>
        <v>1609.8599999999985</v>
      </c>
      <c r="F19" s="16">
        <f>'Moving 7 day ave'!AA17</f>
        <v>536.46428571428567</v>
      </c>
      <c r="G19" s="16">
        <f t="shared" si="2"/>
        <v>815.24999999999966</v>
      </c>
      <c r="H19" s="16">
        <f t="shared" si="3"/>
        <v>255.24999999999966</v>
      </c>
      <c r="J19" s="16">
        <f>'Moving 7 day ave'!AD17</f>
        <v>3977.3714285714282</v>
      </c>
      <c r="K19" s="16">
        <f t="shared" si="4"/>
        <v>13841.599999999997</v>
      </c>
      <c r="L19" s="16">
        <f t="shared" si="5"/>
        <v>-3658.4000000000028</v>
      </c>
      <c r="N19" s="16">
        <f>'Moving 7 day ave'!AF17</f>
        <v>3563.3328571428574</v>
      </c>
      <c r="O19" s="16">
        <f t="shared" si="6"/>
        <v>-8143.3300000000017</v>
      </c>
      <c r="P19" s="16">
        <f t="shared" si="7"/>
        <v>-14443.330000000002</v>
      </c>
    </row>
    <row r="20" spans="1:16" x14ac:dyDescent="0.35">
      <c r="A20" s="1">
        <f>'Moving 7 day ave'!A18</f>
        <v>43480</v>
      </c>
      <c r="B20" s="16">
        <f>'Moving 7 day ave'!X18</f>
        <v>1434.0371428571427</v>
      </c>
      <c r="C20" s="16">
        <f t="shared" si="0"/>
        <v>1638.2599999999991</v>
      </c>
      <c r="D20" s="16">
        <f t="shared" si="1"/>
        <v>1638.2599999999991</v>
      </c>
      <c r="F20" s="16">
        <f>'Moving 7 day ave'!AA18</f>
        <v>529.16999999999996</v>
      </c>
      <c r="G20" s="16">
        <f t="shared" si="2"/>
        <v>764.18999999999971</v>
      </c>
      <c r="H20" s="16">
        <f t="shared" si="3"/>
        <v>204.18999999999971</v>
      </c>
      <c r="J20" s="16">
        <f>'Moving 7 day ave'!AD18</f>
        <v>4023.1714285714284</v>
      </c>
      <c r="K20" s="16">
        <f t="shared" si="4"/>
        <v>14162.199999999999</v>
      </c>
      <c r="L20" s="16">
        <f t="shared" si="5"/>
        <v>-3337.8000000000015</v>
      </c>
      <c r="N20" s="16">
        <f>'Moving 7 day ave'!AF18</f>
        <v>3948.8771428571426</v>
      </c>
      <c r="O20" s="16">
        <f t="shared" si="6"/>
        <v>-10842.14</v>
      </c>
      <c r="P20" s="16">
        <f t="shared" si="7"/>
        <v>-17142.14</v>
      </c>
    </row>
    <row r="21" spans="1:16" x14ac:dyDescent="0.35">
      <c r="A21" s="1">
        <f>'Moving 7 day ave'!A19</f>
        <v>43481</v>
      </c>
      <c r="B21" s="16">
        <f>'Moving 7 day ave'!X19</f>
        <v>1398.4942857142855</v>
      </c>
      <c r="C21" s="16">
        <f t="shared" si="0"/>
        <v>1389.4599999999987</v>
      </c>
      <c r="D21" s="16">
        <f t="shared" si="1"/>
        <v>1389.4599999999987</v>
      </c>
      <c r="F21" s="16">
        <f>'Moving 7 day ave'!AA19</f>
        <v>515.24714285714288</v>
      </c>
      <c r="G21" s="16">
        <f t="shared" si="2"/>
        <v>666.73000000000013</v>
      </c>
      <c r="H21" s="16">
        <f t="shared" si="3"/>
        <v>106.73000000000013</v>
      </c>
      <c r="J21" s="16">
        <f>'Moving 7 day ave'!AD19</f>
        <v>4058.0999999999995</v>
      </c>
      <c r="K21" s="16">
        <f t="shared" si="4"/>
        <v>14406.699999999997</v>
      </c>
      <c r="L21" s="16">
        <f t="shared" si="5"/>
        <v>-3093.3000000000038</v>
      </c>
      <c r="N21" s="16">
        <f>'Moving 7 day ave'!AF19</f>
        <v>3771.5914285714284</v>
      </c>
      <c r="O21" s="16">
        <f t="shared" si="6"/>
        <v>-9601.14</v>
      </c>
      <c r="P21" s="16">
        <f t="shared" si="7"/>
        <v>-15901.14</v>
      </c>
    </row>
    <row r="22" spans="1:16" x14ac:dyDescent="0.35">
      <c r="A22" s="1">
        <f>'Moving 7 day ave'!A20</f>
        <v>43482</v>
      </c>
      <c r="B22" s="16">
        <f>'Moving 7 day ave'!X20</f>
        <v>1398.4942857142855</v>
      </c>
      <c r="C22" s="16">
        <f t="shared" si="0"/>
        <v>1389.4599999999987</v>
      </c>
      <c r="D22" s="16">
        <f t="shared" si="1"/>
        <v>1389.4599999999987</v>
      </c>
      <c r="F22" s="16">
        <f>'Moving 7 day ave'!AA20</f>
        <v>515.24714285714288</v>
      </c>
      <c r="G22" s="16">
        <f t="shared" si="2"/>
        <v>666.73000000000013</v>
      </c>
      <c r="H22" s="16">
        <f t="shared" si="3"/>
        <v>106.73000000000013</v>
      </c>
      <c r="J22" s="16">
        <f>'Moving 7 day ave'!AD20</f>
        <v>4058.0999999999995</v>
      </c>
      <c r="K22" s="16">
        <f t="shared" si="4"/>
        <v>14406.699999999997</v>
      </c>
      <c r="L22" s="16">
        <f t="shared" si="5"/>
        <v>-3093.3000000000038</v>
      </c>
      <c r="N22" s="16">
        <f>'Moving 7 day ave'!AF20</f>
        <v>3771.5914285714284</v>
      </c>
      <c r="O22" s="16">
        <f t="shared" si="6"/>
        <v>-9601.14</v>
      </c>
      <c r="P22" s="16">
        <f t="shared" si="7"/>
        <v>-15901.14</v>
      </c>
    </row>
    <row r="23" spans="1:16" x14ac:dyDescent="0.35">
      <c r="A23" s="1">
        <f>'Moving 7 day ave'!A21</f>
        <v>43483</v>
      </c>
      <c r="B23" s="16">
        <f>'Moving 7 day ave'!X21</f>
        <v>1285.6242857142859</v>
      </c>
      <c r="C23" s="16">
        <f t="shared" si="0"/>
        <v>599.37000000000103</v>
      </c>
      <c r="D23" s="16">
        <f t="shared" si="1"/>
        <v>599.37000000000103</v>
      </c>
      <c r="F23" s="16">
        <f>'Moving 7 day ave'!AA21</f>
        <v>555.06857142857143</v>
      </c>
      <c r="G23" s="16">
        <f t="shared" si="2"/>
        <v>945.48</v>
      </c>
      <c r="H23" s="16">
        <f t="shared" si="3"/>
        <v>385.48</v>
      </c>
      <c r="J23" s="16">
        <f>'Moving 7 day ave'!AD21</f>
        <v>4061.9428571428571</v>
      </c>
      <c r="K23" s="16">
        <f t="shared" si="4"/>
        <v>14433.599999999999</v>
      </c>
      <c r="L23" s="16">
        <f t="shared" si="5"/>
        <v>-3066.4000000000005</v>
      </c>
      <c r="N23" s="16">
        <f>'Moving 7 day ave'!AF21</f>
        <v>3806.7485714285713</v>
      </c>
      <c r="O23" s="16">
        <f t="shared" si="6"/>
        <v>-9847.239999999998</v>
      </c>
      <c r="P23" s="16">
        <f t="shared" si="7"/>
        <v>-16147.239999999998</v>
      </c>
    </row>
    <row r="24" spans="1:16" x14ac:dyDescent="0.35">
      <c r="A24" s="1">
        <f>'Moving 7 day ave'!A22</f>
        <v>43484</v>
      </c>
      <c r="B24" s="16">
        <f>'Moving 7 day ave'!X22</f>
        <v>1229.2242857142858</v>
      </c>
      <c r="C24" s="16">
        <f t="shared" si="0"/>
        <v>204.57000000000039</v>
      </c>
      <c r="D24" s="16">
        <f t="shared" si="1"/>
        <v>204.57000000000039</v>
      </c>
      <c r="F24" s="16">
        <f>'Moving 7 day ave'!AA22</f>
        <v>593.00142857142862</v>
      </c>
      <c r="G24" s="16">
        <f t="shared" si="2"/>
        <v>1211.0100000000002</v>
      </c>
      <c r="H24" s="16">
        <f t="shared" si="3"/>
        <v>651.01000000000033</v>
      </c>
      <c r="J24" s="16">
        <f>'Moving 7 day ave'!AD22</f>
        <v>4285.7142857142853</v>
      </c>
      <c r="K24" s="16">
        <f t="shared" si="4"/>
        <v>15999.999999999996</v>
      </c>
      <c r="L24" s="16">
        <f t="shared" si="5"/>
        <v>-1500.0000000000027</v>
      </c>
      <c r="N24" s="16">
        <f>'Moving 7 day ave'!AF22</f>
        <v>3400.9200000000005</v>
      </c>
      <c r="O24" s="16">
        <f t="shared" si="6"/>
        <v>-7006.4400000000041</v>
      </c>
      <c r="P24" s="16">
        <f t="shared" si="7"/>
        <v>-13306.440000000004</v>
      </c>
    </row>
    <row r="25" spans="1:16" x14ac:dyDescent="0.35">
      <c r="A25" s="1">
        <f>'Moving 7 day ave'!A23</f>
        <v>43485</v>
      </c>
      <c r="B25" s="16">
        <f>'Moving 7 day ave'!X23</f>
        <v>1236.052857142857</v>
      </c>
      <c r="C25" s="16">
        <f t="shared" si="0"/>
        <v>252.36999999999875</v>
      </c>
      <c r="D25" s="16">
        <f t="shared" si="1"/>
        <v>252.36999999999875</v>
      </c>
      <c r="F25" s="16">
        <f>'Moving 7 day ave'!AA23</f>
        <v>583.31714285714281</v>
      </c>
      <c r="G25" s="16">
        <f t="shared" si="2"/>
        <v>1143.2199999999998</v>
      </c>
      <c r="H25" s="16">
        <f t="shared" si="3"/>
        <v>583.21999999999969</v>
      </c>
      <c r="J25" s="16">
        <f>'Moving 7 day ave'!AD23</f>
        <v>4282.4142857142861</v>
      </c>
      <c r="K25" s="16">
        <f t="shared" si="4"/>
        <v>15976.900000000001</v>
      </c>
      <c r="L25" s="16">
        <f t="shared" si="5"/>
        <v>-1523.0999999999976</v>
      </c>
      <c r="N25" s="16">
        <f>'Moving 7 day ave'!AF23</f>
        <v>3613.7485714285717</v>
      </c>
      <c r="O25" s="16">
        <f t="shared" si="6"/>
        <v>-8496.2400000000016</v>
      </c>
      <c r="P25" s="16">
        <f t="shared" si="7"/>
        <v>-14796.240000000002</v>
      </c>
    </row>
    <row r="26" spans="1:16" x14ac:dyDescent="0.35">
      <c r="A26" s="1">
        <f>'Moving 7 day ave'!A24</f>
        <v>43486</v>
      </c>
      <c r="B26" s="16">
        <f>'Moving 7 day ave'!X24</f>
        <v>1195.2099999999998</v>
      </c>
      <c r="C26" s="16">
        <f t="shared" si="0"/>
        <v>-33.530000000001337</v>
      </c>
      <c r="D26" s="16">
        <f t="shared" si="1"/>
        <v>-33.530000000001337</v>
      </c>
      <c r="F26" s="16">
        <f>'Moving 7 day ave'!AA24</f>
        <v>584.38</v>
      </c>
      <c r="G26" s="16">
        <f t="shared" si="2"/>
        <v>1150.6599999999999</v>
      </c>
      <c r="H26" s="16">
        <f t="shared" si="3"/>
        <v>590.66</v>
      </c>
      <c r="J26" s="16">
        <f>'Moving 7 day ave'!AD24</f>
        <v>4206.6428571428569</v>
      </c>
      <c r="K26" s="16">
        <f t="shared" si="4"/>
        <v>15446.499999999998</v>
      </c>
      <c r="L26" s="16">
        <f t="shared" si="5"/>
        <v>-2053.5000000000018</v>
      </c>
      <c r="N26" s="16">
        <f>'Moving 7 day ave'!AF24</f>
        <v>3036.62</v>
      </c>
      <c r="O26" s="16">
        <f t="shared" si="6"/>
        <v>-4456.3399999999992</v>
      </c>
      <c r="P26" s="16">
        <f t="shared" si="7"/>
        <v>-10756.34</v>
      </c>
    </row>
    <row r="27" spans="1:16" x14ac:dyDescent="0.35">
      <c r="A27" s="1">
        <f>'Moving 7 day ave'!A25</f>
        <v>43487</v>
      </c>
      <c r="B27" s="16">
        <f>'Moving 7 day ave'!X25</f>
        <v>1208.1671428571428</v>
      </c>
      <c r="C27" s="16">
        <f t="shared" si="0"/>
        <v>57.169999999999845</v>
      </c>
      <c r="D27" s="16">
        <f t="shared" si="1"/>
        <v>57.169999999999845</v>
      </c>
      <c r="F27" s="16">
        <f>'Moving 7 day ave'!AA25</f>
        <v>579.7171428571429</v>
      </c>
      <c r="G27" s="16">
        <f t="shared" si="2"/>
        <v>1118.0200000000004</v>
      </c>
      <c r="H27" s="16">
        <f t="shared" si="3"/>
        <v>558.02000000000032</v>
      </c>
      <c r="J27" s="16">
        <f>'Moving 7 day ave'!AD25</f>
        <v>4172.8285714285721</v>
      </c>
      <c r="K27" s="16">
        <f t="shared" si="4"/>
        <v>15209.800000000005</v>
      </c>
      <c r="L27" s="16">
        <f t="shared" si="5"/>
        <v>-2290.1999999999953</v>
      </c>
      <c r="N27" s="16">
        <f>'Moving 7 day ave'!AF25</f>
        <v>3303.5342857142855</v>
      </c>
      <c r="O27" s="16">
        <f t="shared" si="6"/>
        <v>-6324.739999999998</v>
      </c>
      <c r="P27" s="16">
        <f t="shared" si="7"/>
        <v>-12624.739999999998</v>
      </c>
    </row>
    <row r="28" spans="1:16" x14ac:dyDescent="0.35">
      <c r="A28" s="1">
        <f>'Moving 7 day ave'!A26</f>
        <v>43488</v>
      </c>
      <c r="B28" s="16">
        <f>'Moving 7 day ave'!X26</f>
        <v>1039.8528571428571</v>
      </c>
      <c r="C28" s="16">
        <f t="shared" si="0"/>
        <v>-1121.03</v>
      </c>
      <c r="D28" s="16">
        <f t="shared" si="1"/>
        <v>-1121.03</v>
      </c>
      <c r="F28" s="16">
        <f>'Moving 7 day ave'!AA26</f>
        <v>534.35285714285715</v>
      </c>
      <c r="G28" s="16">
        <f t="shared" si="2"/>
        <v>800.47</v>
      </c>
      <c r="H28" s="16">
        <f t="shared" si="3"/>
        <v>240.47000000000003</v>
      </c>
      <c r="J28" s="16">
        <f>'Moving 7 day ave'!AD26</f>
        <v>3700.8285714285716</v>
      </c>
      <c r="K28" s="16">
        <f t="shared" si="4"/>
        <v>11905.800000000001</v>
      </c>
      <c r="L28" s="16">
        <f t="shared" si="5"/>
        <v>-5594.1999999999989</v>
      </c>
      <c r="N28" s="16">
        <f>'Moving 7 day ave'!AF26</f>
        <v>2743.22</v>
      </c>
      <c r="O28" s="16">
        <f t="shared" si="6"/>
        <v>-2402.5399999999986</v>
      </c>
      <c r="P28" s="16">
        <f t="shared" si="7"/>
        <v>-8702.5399999999991</v>
      </c>
    </row>
    <row r="29" spans="1:16" x14ac:dyDescent="0.35">
      <c r="A29" s="1">
        <f>'Moving 7 day ave'!A27</f>
        <v>43489</v>
      </c>
      <c r="B29" s="16">
        <f>'Moving 7 day ave'!X27</f>
        <v>1040.5300000000002</v>
      </c>
      <c r="C29" s="16">
        <f t="shared" si="0"/>
        <v>-1116.2899999999986</v>
      </c>
      <c r="D29" s="16">
        <f t="shared" si="1"/>
        <v>-1116.2899999999986</v>
      </c>
      <c r="F29" s="16">
        <f>'Moving 7 day ave'!AA27</f>
        <v>534.69142857142856</v>
      </c>
      <c r="G29" s="16">
        <f t="shared" si="2"/>
        <v>802.83999999999992</v>
      </c>
      <c r="H29" s="16">
        <f t="shared" si="3"/>
        <v>242.83999999999992</v>
      </c>
      <c r="J29" s="16">
        <f>'Moving 7 day ave'!AD27</f>
        <v>3700.8285714285716</v>
      </c>
      <c r="K29" s="16">
        <f t="shared" si="4"/>
        <v>11905.800000000001</v>
      </c>
      <c r="L29" s="16">
        <f t="shared" si="5"/>
        <v>-5594.1999999999989</v>
      </c>
      <c r="N29" s="16">
        <f>'Moving 7 day ave'!AF27</f>
        <v>2744.2357142857145</v>
      </c>
      <c r="O29" s="16">
        <f t="shared" si="6"/>
        <v>-2409.6500000000015</v>
      </c>
      <c r="P29" s="16">
        <f t="shared" si="7"/>
        <v>-8709.6500000000015</v>
      </c>
    </row>
    <row r="30" spans="1:16" x14ac:dyDescent="0.35">
      <c r="A30" s="1">
        <f>'Moving 7 day ave'!A28</f>
        <v>43490</v>
      </c>
      <c r="B30" s="16">
        <f>'Moving 7 day ave'!X28</f>
        <v>1081.2285714285713</v>
      </c>
      <c r="C30" s="16">
        <f t="shared" si="0"/>
        <v>-831.400000000001</v>
      </c>
      <c r="D30" s="16">
        <f t="shared" si="1"/>
        <v>-831.400000000001</v>
      </c>
      <c r="F30" s="16">
        <f>'Moving 7 day ave'!AA28</f>
        <v>518.56571428571419</v>
      </c>
      <c r="G30" s="16">
        <f t="shared" si="2"/>
        <v>689.95999999999935</v>
      </c>
      <c r="H30" s="16">
        <f t="shared" si="3"/>
        <v>129.95999999999935</v>
      </c>
      <c r="J30" s="16">
        <f>'Moving 7 day ave'!AD28</f>
        <v>3879.6142857142854</v>
      </c>
      <c r="K30" s="16">
        <f t="shared" si="4"/>
        <v>13157.299999999997</v>
      </c>
      <c r="L30" s="16">
        <f t="shared" si="5"/>
        <v>-4342.7000000000025</v>
      </c>
      <c r="N30" s="16">
        <f>'Moving 7 day ave'!AF28</f>
        <v>2555.1357142857146</v>
      </c>
      <c r="O30" s="16">
        <f t="shared" si="6"/>
        <v>-1085.9500000000021</v>
      </c>
      <c r="P30" s="16">
        <f t="shared" si="7"/>
        <v>-7385.9500000000025</v>
      </c>
    </row>
    <row r="31" spans="1:16" x14ac:dyDescent="0.35">
      <c r="A31" s="1">
        <f>'Moving 7 day ave'!A29</f>
        <v>43491</v>
      </c>
      <c r="B31" s="16">
        <f>'Moving 7 day ave'!X29</f>
        <v>1026.8571428571429</v>
      </c>
      <c r="C31" s="16">
        <f t="shared" si="0"/>
        <v>-1211.9999999999998</v>
      </c>
      <c r="D31" s="16">
        <f t="shared" si="1"/>
        <v>-1211.9999999999998</v>
      </c>
      <c r="F31" s="16">
        <f>'Moving 7 day ave'!AA29</f>
        <v>519.06428571428569</v>
      </c>
      <c r="G31" s="16">
        <f t="shared" si="2"/>
        <v>693.44999999999982</v>
      </c>
      <c r="H31" s="16">
        <f t="shared" si="3"/>
        <v>133.44999999999982</v>
      </c>
      <c r="J31" s="16">
        <f>'Moving 7 day ave'!AD29</f>
        <v>4065.542857142857</v>
      </c>
      <c r="K31" s="16">
        <f t="shared" si="4"/>
        <v>14458.8</v>
      </c>
      <c r="L31" s="16">
        <f t="shared" si="5"/>
        <v>-3041.2000000000012</v>
      </c>
      <c r="N31" s="16">
        <f>'Moving 7 day ave'!AF29</f>
        <v>2574.2214285714285</v>
      </c>
      <c r="O31" s="16">
        <f t="shared" si="6"/>
        <v>-1219.5499999999997</v>
      </c>
      <c r="P31" s="16">
        <f t="shared" si="7"/>
        <v>-7519.5499999999993</v>
      </c>
    </row>
    <row r="32" spans="1:16" x14ac:dyDescent="0.35">
      <c r="A32" s="1">
        <f>'Moving 7 day ave'!A30</f>
        <v>43492</v>
      </c>
      <c r="B32" s="16">
        <f>'Moving 7 day ave'!X30</f>
        <v>1013.5</v>
      </c>
      <c r="C32" s="16">
        <f t="shared" si="0"/>
        <v>-1305.5</v>
      </c>
      <c r="D32" s="16">
        <f t="shared" si="1"/>
        <v>-1305.5</v>
      </c>
      <c r="F32" s="16">
        <f>'Moving 7 day ave'!AA30</f>
        <v>500.53000000000009</v>
      </c>
      <c r="G32" s="16">
        <f t="shared" si="2"/>
        <v>563.7100000000006</v>
      </c>
      <c r="H32" s="16">
        <f t="shared" si="3"/>
        <v>3.7100000000006048</v>
      </c>
      <c r="J32" s="16">
        <f>'Moving 7 day ave'!AD30</f>
        <v>3911.485714285714</v>
      </c>
      <c r="K32" s="16">
        <f t="shared" si="4"/>
        <v>13380.399999999998</v>
      </c>
      <c r="L32" s="16">
        <f t="shared" si="5"/>
        <v>-4119.6000000000022</v>
      </c>
      <c r="N32" s="16">
        <f>'Moving 7 day ave'!AF30</f>
        <v>2361.3214285714284</v>
      </c>
      <c r="O32" s="16">
        <f t="shared" si="6"/>
        <v>270.75000000000091</v>
      </c>
      <c r="P32" s="16">
        <f t="shared" si="7"/>
        <v>-6029.2499999999991</v>
      </c>
    </row>
    <row r="33" spans="1:16" x14ac:dyDescent="0.35">
      <c r="A33" s="1">
        <f>'Moving 7 day ave'!A31</f>
        <v>43493</v>
      </c>
      <c r="B33" s="16">
        <f>'Moving 7 day ave'!X31</f>
        <v>990.31428571428569</v>
      </c>
      <c r="C33" s="16">
        <f t="shared" si="0"/>
        <v>-1467.8000000000002</v>
      </c>
      <c r="D33" s="16">
        <f t="shared" si="1"/>
        <v>-1467.8000000000002</v>
      </c>
      <c r="F33" s="16">
        <f>'Moving 7 day ave'!AA31</f>
        <v>487.62142857142862</v>
      </c>
      <c r="G33" s="16">
        <f t="shared" si="2"/>
        <v>473.35000000000036</v>
      </c>
      <c r="H33" s="16">
        <f t="shared" si="3"/>
        <v>-86.649999999999636</v>
      </c>
      <c r="J33" s="16">
        <f>'Moving 7 day ave'!AD31</f>
        <v>4023.9714285714285</v>
      </c>
      <c r="K33" s="16">
        <f t="shared" si="4"/>
        <v>14167.8</v>
      </c>
      <c r="L33" s="16">
        <f t="shared" si="5"/>
        <v>-3332.2000000000003</v>
      </c>
      <c r="N33" s="16">
        <f>'Moving 7 day ave'!AF31</f>
        <v>2950.6642857142861</v>
      </c>
      <c r="O33" s="16">
        <f t="shared" si="6"/>
        <v>-3854.6500000000024</v>
      </c>
      <c r="P33" s="16">
        <f t="shared" si="7"/>
        <v>-10154.650000000001</v>
      </c>
    </row>
    <row r="34" spans="1:16" x14ac:dyDescent="0.35">
      <c r="A34" s="1">
        <f>'Moving 7 day ave'!A32</f>
        <v>43494</v>
      </c>
      <c r="B34" s="16">
        <f>'Moving 7 day ave'!X32</f>
        <v>1043.7142857142858</v>
      </c>
      <c r="C34" s="16">
        <f t="shared" si="0"/>
        <v>-1093.9999999999995</v>
      </c>
      <c r="D34" s="16">
        <f t="shared" si="1"/>
        <v>-1093.9999999999995</v>
      </c>
      <c r="F34" s="16">
        <f>'Moving 7 day ave'!AA32</f>
        <v>496.65285714285716</v>
      </c>
      <c r="G34" s="16">
        <f t="shared" si="2"/>
        <v>536.57000000000016</v>
      </c>
      <c r="H34" s="16">
        <f t="shared" si="3"/>
        <v>-23.429999999999893</v>
      </c>
      <c r="J34" s="16">
        <f>'Moving 7 day ave'!AD32</f>
        <v>3953.0142857142855</v>
      </c>
      <c r="K34" s="16">
        <f t="shared" si="4"/>
        <v>13671.099999999999</v>
      </c>
      <c r="L34" s="16">
        <f t="shared" si="5"/>
        <v>-3828.9000000000015</v>
      </c>
      <c r="N34" s="16">
        <f>'Moving 7 day ave'!AF32</f>
        <v>2418.3785714285709</v>
      </c>
      <c r="O34" s="16">
        <f t="shared" si="6"/>
        <v>-128.64999999999645</v>
      </c>
      <c r="P34" s="16">
        <f t="shared" si="7"/>
        <v>-6428.649999999996</v>
      </c>
    </row>
    <row r="35" spans="1:16" x14ac:dyDescent="0.35">
      <c r="A35" s="1">
        <f>'Moving 7 day ave'!A33</f>
        <v>43495</v>
      </c>
      <c r="B35" s="16">
        <f>'Moving 7 day ave'!X33</f>
        <v>1390.957142857143</v>
      </c>
      <c r="C35" s="16">
        <f t="shared" si="0"/>
        <v>1336.7000000000012</v>
      </c>
      <c r="D35" s="16">
        <f t="shared" si="1"/>
        <v>1336.7000000000012</v>
      </c>
      <c r="F35" s="16">
        <f>'Moving 7 day ave'!AA33</f>
        <v>549.95857142857142</v>
      </c>
      <c r="G35" s="16">
        <f t="shared" si="2"/>
        <v>909.70999999999992</v>
      </c>
      <c r="H35" s="16">
        <f t="shared" si="3"/>
        <v>349.70999999999992</v>
      </c>
      <c r="J35" s="16">
        <f>'Moving 7 day ave'!AD33</f>
        <v>4412.9285714285716</v>
      </c>
      <c r="K35" s="16">
        <f t="shared" si="4"/>
        <v>16890.5</v>
      </c>
      <c r="L35" s="16">
        <f t="shared" si="5"/>
        <v>-609.49999999999909</v>
      </c>
      <c r="N35" s="16">
        <f>'Moving 7 day ave'!AF33</f>
        <v>3477.4357142857143</v>
      </c>
      <c r="O35" s="16">
        <f t="shared" si="6"/>
        <v>-7542.05</v>
      </c>
      <c r="P35" s="16">
        <f t="shared" si="7"/>
        <v>-13842.05</v>
      </c>
    </row>
  </sheetData>
  <conditionalFormatting sqref="C1:C1048576">
    <cfRule type="cellIs" dxfId="19" priority="9" operator="lessThan">
      <formula>0</formula>
    </cfRule>
    <cfRule type="cellIs" dxfId="18" priority="10" operator="greaterThan">
      <formula>0</formula>
    </cfRule>
  </conditionalFormatting>
  <conditionalFormatting sqref="K1:L1048576">
    <cfRule type="cellIs" dxfId="17" priority="8" operator="greaterThan">
      <formula>0</formula>
    </cfRule>
    <cfRule type="cellIs" dxfId="16" priority="7" operator="lessThan">
      <formula>0</formula>
    </cfRule>
  </conditionalFormatting>
  <conditionalFormatting sqref="G1:H1048576">
    <cfRule type="cellIs" dxfId="15" priority="6" operator="greaterThan">
      <formula>0</formula>
    </cfRule>
    <cfRule type="cellIs" dxfId="14" priority="5" operator="lessThan">
      <formula>0</formula>
    </cfRule>
  </conditionalFormatting>
  <conditionalFormatting sqref="O1:P1048576">
    <cfRule type="cellIs" dxfId="13" priority="4" operator="greaterThan">
      <formula>0</formula>
    </cfRule>
    <cfRule type="cellIs" dxfId="12" priority="3" operator="lessThan">
      <formula>0</formula>
    </cfRule>
  </conditionalFormatting>
  <conditionalFormatting sqref="D1:D1048576">
    <cfRule type="cellIs" dxfId="11" priority="2" operator="greaterThan">
      <formula>0</formula>
    </cfRule>
    <cfRule type="cellIs" dxfId="1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All_nutrient</vt:lpstr>
      <vt:lpstr>Moving 7 day ave</vt:lpstr>
      <vt:lpstr>Cu</vt:lpstr>
      <vt:lpstr>Mn</vt:lpstr>
      <vt:lpstr>Notes</vt:lpstr>
      <vt:lpstr>Q's</vt:lpstr>
      <vt:lpstr>Ca</vt:lpstr>
      <vt:lpstr>Mg</vt:lpstr>
      <vt:lpstr>K</vt:lpstr>
      <vt:lpstr>Na</vt:lpstr>
      <vt:lpstr>Diet 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2019-02-11T01:28:18Z</dcterms:modified>
</cp:coreProperties>
</file>